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ranite.nhroot.int\shared\ENGY\Policy &amp; Programs\Sustainable\1-RPS Program\ACPs and E2500 Utility Compliance\FORM E-2500 Annual RPS Compliance Filing\CY23\"/>
    </mc:Choice>
  </mc:AlternateContent>
  <xr:revisionPtr revIDLastSave="0" documentId="13_ncr:1_{D5DDAE79-4763-4875-92C4-7B238E351FAB}" xr6:coauthVersionLast="47" xr6:coauthVersionMax="47" xr10:uidLastSave="{00000000-0000-0000-0000-000000000000}"/>
  <bookViews>
    <workbookView xWindow="28680" yWindow="-120" windowWidth="25440" windowHeight="15390" activeTab="3" xr2:uid="{00000000-000D-0000-FFFF-FFFF00000000}"/>
  </bookViews>
  <sheets>
    <sheet name="Instructions" sheetId="1" r:id="rId1"/>
    <sheet name="Section I" sheetId="2" r:id="rId2"/>
    <sheet name="Section II" sheetId="3" r:id="rId3"/>
    <sheet name="Section III" sheetId="4" r:id="rId4"/>
    <sheet name="Input (staff only)" sheetId="5" state="hidden" r:id="rId5"/>
  </sheets>
  <definedNames>
    <definedName name="_xlnm.Print_Area" localSheetId="2">'Section II'!$B$1:$H$78</definedName>
    <definedName name="Z_692A6489_11F6_4D2C_817F_93F6134BC182_.wvu.Cols" localSheetId="0" hidden="1">Instructions!$F:$F</definedName>
    <definedName name="Z_692A6489_11F6_4D2C_817F_93F6134BC182_.wvu.PrintArea" localSheetId="2" hidden="1">'Section II'!$B$1:$H$78</definedName>
    <definedName name="Z_960A4CD6_6C3A_4504_B9B3_05C36E4387D2_.wvu.Cols" localSheetId="0" hidden="1">Instructions!$F:$F</definedName>
    <definedName name="Z_960A4CD6_6C3A_4504_B9B3_05C36E4387D2_.wvu.PrintArea" localSheetId="2" hidden="1">'Section II'!$B$1:$H$78</definedName>
  </definedNames>
  <calcPr calcId="191029"/>
  <customWorkbookViews>
    <customWorkbookView name="Cramton, Karen - Personal View" guid="{692A6489-11F6-4D2C-817F-93F6134BC182}" mergeInterval="0" personalView="1" maximized="1" windowWidth="1920" windowHeight="814" activeSheetId="4"/>
    <customWorkbookView name="Stephen R Eckberg - Personal View" guid="{960A4CD6-6C3A-4504-B9B3-05C36E4387D2}" mergeInterval="0" personalView="1" maximized="1" windowWidth="1280" windowHeight="7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F12" i="3" l="1"/>
  <c r="AX3" i="5" l="1"/>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A3" i="5"/>
  <c r="D21" i="3" l="1"/>
  <c r="D11" i="3" l="1"/>
  <c r="D25" i="3" l="1"/>
  <c r="D50" i="3" l="1"/>
  <c r="H21" i="3" l="1"/>
  <c r="G21" i="3"/>
  <c r="F21" i="3"/>
  <c r="E21" i="3"/>
  <c r="H25" i="3" l="1"/>
  <c r="G25" i="3"/>
  <c r="E25" i="3"/>
  <c r="H11" i="3" l="1"/>
  <c r="G11" i="3"/>
  <c r="F11" i="3"/>
  <c r="F25" i="3" s="1"/>
  <c r="E11" i="3"/>
  <c r="F26" i="3" l="1"/>
  <c r="F30" i="3" s="1"/>
  <c r="F13" i="3"/>
  <c r="H26" i="3"/>
  <c r="G26" i="3"/>
  <c r="E26" i="3"/>
  <c r="D26" i="3"/>
  <c r="G13" i="3"/>
  <c r="D13" i="3"/>
  <c r="D24" i="3" s="1"/>
  <c r="H13" i="3"/>
  <c r="E13" i="3"/>
  <c r="E50" i="3"/>
  <c r="F32" i="3" l="1"/>
  <c r="D3" i="5" s="1"/>
  <c r="I3" i="5"/>
  <c r="E22" i="3"/>
  <c r="E23" i="3" s="1"/>
  <c r="E24" i="3"/>
  <c r="H22" i="3"/>
  <c r="H23" i="3" s="1"/>
  <c r="H24" i="3"/>
  <c r="G22" i="3"/>
  <c r="G23" i="3" s="1"/>
  <c r="G24" i="3"/>
  <c r="F24" i="3"/>
  <c r="F22" i="3"/>
  <c r="F23" i="3" s="1"/>
  <c r="D22" i="3"/>
  <c r="D23" i="3" s="1"/>
  <c r="G30" i="3"/>
  <c r="E30" i="3"/>
  <c r="H30" i="3"/>
  <c r="D30" i="3"/>
  <c r="H50" i="3"/>
  <c r="G50" i="3"/>
  <c r="F50" i="3"/>
  <c r="H32" i="3" l="1"/>
  <c r="F3" i="5" s="1"/>
  <c r="K3" i="5"/>
  <c r="E32" i="3"/>
  <c r="C3" i="5" s="1"/>
  <c r="H3" i="5"/>
  <c r="G32" i="3"/>
  <c r="E3" i="5" s="1"/>
  <c r="J3" i="5"/>
  <c r="D32" i="3"/>
  <c r="B3" i="5" s="1"/>
  <c r="G3" i="5"/>
  <c r="H34" i="3" l="1"/>
</calcChain>
</file>

<file path=xl/sharedStrings.xml><?xml version="1.0" encoding="utf-8"?>
<sst xmlns="http://schemas.openxmlformats.org/spreadsheetml/2006/main" count="210" uniqueCount="150">
  <si>
    <t>21 S. FRUIT ST., STE. 10 CONCORD, NH 03301-2429</t>
  </si>
  <si>
    <t xml:space="preserve">For Providers of Electricity </t>
  </si>
  <si>
    <t>Name of the provider of electricity:</t>
  </si>
  <si>
    <t>Name of report preparer:</t>
  </si>
  <si>
    <t>Title:</t>
  </si>
  <si>
    <t>Mailing address:</t>
  </si>
  <si>
    <t>Town/City:</t>
  </si>
  <si>
    <t>State:</t>
  </si>
  <si>
    <t>Zip Code:</t>
  </si>
  <si>
    <t xml:space="preserve">Telephone:  </t>
  </si>
  <si>
    <t xml:space="preserve">E-mail address:  </t>
  </si>
  <si>
    <t>Section  II:  RPS Obligation</t>
  </si>
  <si>
    <t>Table 1: NH RPS Obligation Calculation</t>
  </si>
  <si>
    <t>A.</t>
  </si>
  <si>
    <t>Class II</t>
  </si>
  <si>
    <t xml:space="preserve">Class III </t>
  </si>
  <si>
    <t>Class IV</t>
  </si>
  <si>
    <t>B.</t>
  </si>
  <si>
    <t xml:space="preserve">C. </t>
  </si>
  <si>
    <t>D.</t>
  </si>
  <si>
    <t>E.</t>
  </si>
  <si>
    <t xml:space="preserve">G. </t>
  </si>
  <si>
    <t>Table 3: Alternative Compliance Payments due to New Hampshire State Treasurer</t>
  </si>
  <si>
    <t>Class III</t>
  </si>
  <si>
    <t>Table 4: Certificates to be banked for Future Compliance Years</t>
  </si>
  <si>
    <t>P.</t>
  </si>
  <si>
    <t>S.</t>
  </si>
  <si>
    <t>T.</t>
  </si>
  <si>
    <t xml:space="preserve"> </t>
  </si>
  <si>
    <t>Date</t>
  </si>
  <si>
    <t>Signature</t>
  </si>
  <si>
    <t>Concord, NH 03301-2429</t>
  </si>
  <si>
    <t>21 South Fruit Street, Suite 10</t>
  </si>
  <si>
    <t>Section III: Required Signatures</t>
  </si>
  <si>
    <t xml:space="preserve">Pursuant to New Hampshire RSA 362-F and Puc 2503 </t>
  </si>
  <si>
    <t>RPS Supporting Documentation</t>
  </si>
  <si>
    <t>Non-RPS Supporting Documentation</t>
  </si>
  <si>
    <t xml:space="preserve">L. </t>
  </si>
  <si>
    <t xml:space="preserve">N. </t>
  </si>
  <si>
    <t>1.</t>
  </si>
  <si>
    <t>2.</t>
  </si>
  <si>
    <t>Table 6: Non-RPS Renewable Energy Certificates</t>
  </si>
  <si>
    <t>Name of Non-RPS Program/Green Power Product/GIS Sub-Account</t>
  </si>
  <si>
    <t>Class I Thermal</t>
  </si>
  <si>
    <t xml:space="preserve">Name </t>
  </si>
  <si>
    <t xml:space="preserve"> Title</t>
  </si>
  <si>
    <t>Date received:</t>
  </si>
  <si>
    <r>
      <t xml:space="preserve">Section  I: </t>
    </r>
    <r>
      <rPr>
        <b/>
        <u/>
        <sz val="12"/>
        <color theme="1"/>
        <rFont val="Calibri"/>
        <family val="2"/>
        <scheme val="minor"/>
      </rPr>
      <t xml:space="preserve"> Identification and contact information</t>
    </r>
  </si>
  <si>
    <r>
      <rPr>
        <b/>
        <u/>
        <sz val="11"/>
        <color theme="1"/>
        <rFont val="Calibri"/>
        <family val="2"/>
        <scheme val="minor"/>
      </rPr>
      <t>Sales Data:</t>
    </r>
    <r>
      <rPr>
        <sz val="11"/>
        <color theme="1"/>
        <rFont val="Calibri"/>
        <family val="2"/>
        <scheme val="minor"/>
      </rPr>
      <t xml:space="preserve">  If you are a registered CEPS, have you attached supporting documentation for annual end-use customer meter sales data used in Table 1?</t>
    </r>
  </si>
  <si>
    <r>
      <rPr>
        <b/>
        <u/>
        <sz val="12"/>
        <color theme="1"/>
        <rFont val="Calibri"/>
        <family val="2"/>
        <scheme val="minor"/>
      </rPr>
      <t>Non-RPS/Green Power Product NEPOOL GIS Renewable Energy Certificates:</t>
    </r>
    <r>
      <rPr>
        <sz val="12"/>
        <color theme="1"/>
        <rFont val="Calibri"/>
        <family val="2"/>
        <scheme val="minor"/>
      </rPr>
      <t xml:space="preserve"> Have you attached all quarterly NEPOOL GIS reports titled "My Settled Certificates Disposition" or other supporting documentation that contain the final number of certificates, and corresponding serial numbers, used to support non-RPS program or green power product marketing claims for the compliance year?</t>
    </r>
  </si>
  <si>
    <r>
      <rPr>
        <b/>
        <sz val="11"/>
        <color theme="1"/>
        <rFont val="Calibri"/>
        <family val="2"/>
        <scheme val="minor"/>
      </rPr>
      <t>3</t>
    </r>
    <r>
      <rPr>
        <sz val="11"/>
        <color theme="1"/>
        <rFont val="Calibri"/>
        <family val="2"/>
        <scheme val="minor"/>
      </rPr>
      <t>. Any RECs associated with production tracked through the ISO New England market settlement system must be verified by an independent monitor pursuant to RSA 362-F and reported to GIS.</t>
    </r>
  </si>
  <si>
    <t xml:space="preserve">Note:  This form is provided as a convenience for filing. Providers of electricity must provide the information covered in this form, but are not required to use this form.  </t>
  </si>
  <si>
    <t>Please enter values into the YELLOW highlighted cells ONLY.</t>
  </si>
  <si>
    <t>F.</t>
  </si>
  <si>
    <t xml:space="preserve">H. </t>
  </si>
  <si>
    <t xml:space="preserve">I. </t>
  </si>
  <si>
    <t xml:space="preserve">J. </t>
  </si>
  <si>
    <t>K.</t>
  </si>
  <si>
    <t xml:space="preserve">O. </t>
  </si>
  <si>
    <t>U.</t>
  </si>
  <si>
    <t>V.</t>
  </si>
  <si>
    <t>W.</t>
  </si>
  <si>
    <t>Adjusted Total RPS Obligation in MWh (RECs) for each class = RPS Obligation less Net Metering Credit (C-D)</t>
  </si>
  <si>
    <t>Total NH certificate obligation in MWh for each class  ((A/1000) x B)</t>
  </si>
  <si>
    <t>NH RPS Obligation to be met with Alternative Compliance Payments (ACPs) by class</t>
  </si>
  <si>
    <t>Q.</t>
  </si>
  <si>
    <t xml:space="preserve">R. </t>
  </si>
  <si>
    <t>X.</t>
  </si>
  <si>
    <t>Dollar amount of ACP for the compliance year by class (P x Q)</t>
  </si>
  <si>
    <t>Total Class I RECs used to fulfill the Non-RPS REC Pgm</t>
  </si>
  <si>
    <t>Total Class II RECs used to fulfill the Non-RPS REC Pgm.</t>
  </si>
  <si>
    <t>Total banked certificates for future compliance years by class (S+T) (MWh)</t>
  </si>
  <si>
    <t>RSA 362-F Electric Renewable Portfolio Standard</t>
  </si>
  <si>
    <t>INSTRUCTIONS:  PLEASE READ THESE INSTRUCTIONS CAREFULLY.</t>
  </si>
  <si>
    <t xml:space="preserve">* See Item 5 on the "Instructions" tab  </t>
  </si>
  <si>
    <t>M1.</t>
  </si>
  <si>
    <t>M2.</t>
  </si>
  <si>
    <t>M3.</t>
  </si>
  <si>
    <t>Maximum allowed use of banked RECs per Class is 30% of Class requirement.</t>
  </si>
  <si>
    <t>Minimum electric RPS obligation as provided in RSA 362-F:3</t>
  </si>
  <si>
    <t xml:space="preserve">Total eligible banked certificates to be used by class (minimum of M1, M2) </t>
  </si>
  <si>
    <t>M4.</t>
  </si>
  <si>
    <r>
      <rPr>
        <b/>
        <sz val="11"/>
        <color theme="1"/>
        <rFont val="Calibri"/>
        <family val="2"/>
        <scheme val="minor"/>
      </rPr>
      <t>1.</t>
    </r>
    <r>
      <rPr>
        <sz val="11"/>
        <color theme="1"/>
        <rFont val="Calibri"/>
        <family val="2"/>
        <scheme val="minor"/>
      </rPr>
      <t xml:space="preserve"> Each provider of electricity must use the NEPOOL Generation Information System (GIS) to receive renewable energy certificates (RECs) and create a sub-account for managing RECs in each jurisdiction.  </t>
    </r>
  </si>
  <si>
    <t>Class I
(Non-Thermal)</t>
  </si>
  <si>
    <r>
      <t xml:space="preserve">Number of </t>
    </r>
    <r>
      <rPr>
        <b/>
        <sz val="11"/>
        <color theme="1"/>
        <rFont val="Calibri"/>
        <family val="2"/>
        <scheme val="minor"/>
      </rPr>
      <t>kilowatt-hours</t>
    </r>
    <r>
      <rPr>
        <sz val="11"/>
        <color theme="1"/>
        <rFont val="Calibri"/>
        <family val="2"/>
        <scheme val="minor"/>
      </rPr>
      <t xml:space="preserve"> of electricity sold or delivered to New Hampshire end-use customers during the compliance year based on the end-use customer's meter.*  </t>
    </r>
  </si>
  <si>
    <t>Balance of NH RPS obligations to be met with alternative compliance payments by class 
(C - N)</t>
  </si>
  <si>
    <t>The total Alternative Compliance Payment (ACP) amount due is</t>
  </si>
  <si>
    <r>
      <rPr>
        <b/>
        <u/>
        <sz val="11"/>
        <color theme="1"/>
        <rFont val="Calibri"/>
        <family val="2"/>
        <scheme val="minor"/>
      </rPr>
      <t>NEPOOL GIS Renewable Energy Certificates:</t>
    </r>
    <r>
      <rPr>
        <sz val="11"/>
        <color theme="1"/>
        <rFont val="Calibri"/>
        <family val="2"/>
        <scheme val="minor"/>
      </rPr>
      <t xml:space="preserve">  Have you attached all quarterly NEPOOL GIS reports titled "My Settled Certificates Disposition" that contain the final number of certificates, and corresponding serial numbers, retired in New Hampshire for this compliance year?</t>
    </r>
  </si>
  <si>
    <t xml:space="preserve">Total Banked RECs by Class  </t>
  </si>
  <si>
    <t xml:space="preserve">Compare Total Banked RECs to Maximum Allowed.  OK or Error? </t>
  </si>
  <si>
    <t>ACP Costs (Reported)</t>
  </si>
  <si>
    <t xml:space="preserve"> ACP MWh (Reported)</t>
  </si>
  <si>
    <t>Total Sales (MWh)</t>
  </si>
  <si>
    <t>Company</t>
  </si>
  <si>
    <t>Class I</t>
  </si>
  <si>
    <t>Class I T</t>
  </si>
  <si>
    <t>C II as C I</t>
  </si>
  <si>
    <t>CII as CI</t>
  </si>
  <si>
    <t>NHDOE  use only</t>
  </si>
  <si>
    <t>NEW HAMPSHIRE DEPARTMENT OF ENERGY</t>
  </si>
  <si>
    <t>NHDOE Form E-2500</t>
  </si>
  <si>
    <r>
      <rPr>
        <b/>
        <sz val="11"/>
        <color theme="1"/>
        <rFont val="Calibri"/>
        <family val="2"/>
        <scheme val="minor"/>
      </rPr>
      <t>5.</t>
    </r>
    <r>
      <rPr>
        <sz val="11"/>
        <color theme="1"/>
        <rFont val="Calibri"/>
        <family val="2"/>
        <scheme val="minor"/>
      </rPr>
      <t xml:space="preserve"> For an electric distribution utility, the total kilowatt-hours (kWh) of electricity sold or delivered to New Hampshire end-use customers reported in Table 1 in tab "Section II" of this report must be based on billed energy service sales recorded at the end-use customer meter.  For a Competitive Electric Power Supplier (CEPS), the total kWh of electricity sold or delivered to New Hampshire end-use customers reported in Table 1 in tab "Section II" of this report must be based on the billed supplier energy service sales recorded at the end-use customer meter, as provided by the electric distribution utility.  Each CEPS must provide supporting documentation for the sales data reported in Table 1.  Department of Energy Staff will review the kWh sales data reported and any supporting documentation provided to confirm that minimum RPS compliance has been met by the electricity provider. </t>
    </r>
  </si>
  <si>
    <r>
      <rPr>
        <b/>
        <sz val="11"/>
        <color theme="1"/>
        <rFont val="Calibri"/>
        <family val="2"/>
        <scheme val="minor"/>
      </rPr>
      <t>2</t>
    </r>
    <r>
      <rPr>
        <sz val="11"/>
        <color theme="1"/>
        <rFont val="Calibri"/>
        <family val="2"/>
        <scheme val="minor"/>
      </rPr>
      <t>. Each provider of electricity must verify the number of RECs retired by submitting to the Department a copy of its “My Settled Certificates Disposition” quarterly report(s) by July 31st.</t>
    </r>
  </si>
  <si>
    <t>www.energy.nh.gov</t>
  </si>
  <si>
    <r>
      <rPr>
        <b/>
        <sz val="11"/>
        <color theme="1"/>
        <rFont val="Calibri"/>
        <family val="2"/>
        <scheme val="minor"/>
      </rPr>
      <t>10.</t>
    </r>
    <r>
      <rPr>
        <sz val="11"/>
        <color theme="1"/>
        <rFont val="Calibri"/>
        <family val="2"/>
        <scheme val="minor"/>
      </rPr>
      <t xml:space="preserve"> The Department retains the right, under RSA 362-F:8, to audit the accuracy of all information submitted in or with this filing.</t>
    </r>
  </si>
  <si>
    <r>
      <rPr>
        <b/>
        <sz val="11"/>
        <rFont val="Calibri"/>
        <family val="2"/>
        <scheme val="minor"/>
      </rPr>
      <t>11.</t>
    </r>
    <r>
      <rPr>
        <sz val="11"/>
        <rFont val="Calibri"/>
        <family val="2"/>
        <scheme val="minor"/>
      </rPr>
      <t xml:space="preserve"> All information submitted in or attached to this form is considered public information and may be disclosed under New Hampshire’s Right to Know law, RSA 91-A, except for the “My Settled Certificate Disposition Reports;" REC purchase prices paid and bids received that identify specific suppliers or dates of purchase; and CEPS' electricity sales data. Without limiting the foregoing, the Department may make public the following: all company names, all regulated utilities specific data, aggregated totals for CEPS data, and all alternative compliance payment figures.  </t>
    </r>
  </si>
  <si>
    <t>New Hampshire Department of Energy</t>
  </si>
  <si>
    <t>603-271-3670</t>
  </si>
  <si>
    <t>Business Office</t>
  </si>
  <si>
    <t>I attest under penalty of perjury that I have examined the information submitted in this RPS Compliance Report and all attachments hereto and, based on my inquiry of those individuals immediately responsible for obtaining the information, that the information is accurate to the best of my knowledge and belief. 
I understand that the Department has the right to audit this report to verify its accuracy.</t>
  </si>
  <si>
    <t>ANNUAL RENEWABLE PORTFOLIO STANDARD (RPS) COMPLIANCE FILING                                               FOR 2023 COMPLIANCE YEAR</t>
  </si>
  <si>
    <r>
      <rPr>
        <b/>
        <sz val="11"/>
        <color theme="1"/>
        <rFont val="Calibri"/>
        <family val="2"/>
        <scheme val="minor"/>
      </rPr>
      <t>4</t>
    </r>
    <r>
      <rPr>
        <sz val="11"/>
        <color theme="1"/>
        <rFont val="Calibri"/>
        <family val="2"/>
        <scheme val="minor"/>
      </rPr>
      <t>. Any RECs used to satisfy marketing claims for “green power” products in New Hampshire, used for renewable energy source default service under RSA 374-F:3, or used for any other RPS or voluntary set-aside programs in any other jurisdiction, cannot also be used towards RPS compliance under RSA 362-F. In addition, for the 2023 compliance year, if any GIS sub-account/products were designated a “green power” product or non-RPS RECs, then tab "Section II", Table 6, must be completed. Supporting documentation may be required.</t>
    </r>
  </si>
  <si>
    <r>
      <rPr>
        <b/>
        <sz val="11"/>
        <rFont val="Calibri"/>
        <family val="2"/>
        <scheme val="minor"/>
      </rPr>
      <t>7</t>
    </r>
    <r>
      <rPr>
        <sz val="11"/>
        <rFont val="Calibri"/>
        <family val="2"/>
        <scheme val="minor"/>
      </rPr>
      <t>. "Section II", Table 2 should only record RECs used towards 2023 New Hampshire compliance, with the exception of Line F, which should include all vintage 2023 RECs obtained. Pursuant to RSA 362-F:7, I. and Puc 2503.03 (c)(13) and Puc 2503.05, any unused RECs issued for production during the prior two years and banked may be used to meet up to 30 percent of a provider’s requirement for a given class obligation in the current compliance year. Excess RECs to be banked must be reported in "Section II", Table 4 if the electricity provider wants to bank the RECs for future use.</t>
    </r>
  </si>
  <si>
    <r>
      <rPr>
        <b/>
        <sz val="11"/>
        <color theme="1"/>
        <rFont val="Calibri"/>
        <family val="2"/>
        <scheme val="minor"/>
      </rPr>
      <t>8.</t>
    </r>
    <r>
      <rPr>
        <sz val="11"/>
        <color theme="1"/>
        <rFont val="Calibri"/>
        <family val="2"/>
        <scheme val="minor"/>
      </rPr>
      <t xml:space="preserve"> Pursuant to RSA 362-F:14, if an electricity provider has electrical load supply contracts for a term of years that were entered into prior to or on July 1, 2012 (and that did not expire prior to January 1, 2023, and therefore will meet the RPS percentage obligations in effect as of January 1, 2012 instead of the increased percentages in RSA 362-F:3, then contact Tanya Wayland at the Department of Energy at Tanya.P.Wayland@energy.nh.gov or (603) 271-2454 to determine the information required to be submitted in addition to or in place of that covered in this form.  A live hyperlink to the statute is provided below.</t>
    </r>
  </si>
  <si>
    <t>Table 2: Certificates used for 2023 Compliance and Balance to be met by Alternative Compliance Payments</t>
  </si>
  <si>
    <t>2023 Vintage GIS certificates purchased or acquired for 2023-2025 compliance by class (MWh)</t>
  </si>
  <si>
    <r>
      <t xml:space="preserve">2023 Vintage GIS certificates </t>
    </r>
    <r>
      <rPr>
        <i/>
        <sz val="11"/>
        <color theme="1"/>
        <rFont val="Calibri"/>
        <family val="2"/>
        <scheme val="minor"/>
      </rPr>
      <t xml:space="preserve">used for 2023 compliance </t>
    </r>
    <r>
      <rPr>
        <sz val="11"/>
        <color theme="1"/>
        <rFont val="Calibri"/>
        <family val="2"/>
        <scheme val="minor"/>
      </rPr>
      <t>in their original class (e.g. Class II RECs used for Class II compliance)</t>
    </r>
  </si>
  <si>
    <t xml:space="preserve">2023 Vintage Class II certificates used to comply with Class I requirement IF ANY.  </t>
  </si>
  <si>
    <t>Certificates banked from the 2021 compliance year used for 2023 compliance in original class (e.g. Class II RECs used for Class II compliance)</t>
  </si>
  <si>
    <t xml:space="preserve">Banked 2021 Vintage Class II certificates used to comply with 2023 Class I requirement IF ANY. </t>
  </si>
  <si>
    <t>Certificates banked from 2022 compliance year used for 2023 compliance in original class (e.g. Class II RECs used for Class II compliance)</t>
  </si>
  <si>
    <t>Banked 2022 Vintage Class II certificates used to comply with 2023 Class I requirement IF ANY.</t>
  </si>
  <si>
    <r>
      <t xml:space="preserve">Total certificates used for RPS compliance in 2023 by class including net metering credit for Class I and Class II (D+G+H+M4). </t>
    </r>
    <r>
      <rPr>
        <b/>
        <sz val="11"/>
        <color theme="1"/>
        <rFont val="Calibri"/>
        <family val="2"/>
        <scheme val="minor"/>
      </rPr>
      <t>Should be less than or equal to Row C.</t>
    </r>
    <r>
      <rPr>
        <sz val="11"/>
        <color theme="1"/>
        <rFont val="Calibri"/>
        <family val="2"/>
        <scheme val="minor"/>
      </rPr>
      <t xml:space="preserve"> </t>
    </r>
  </si>
  <si>
    <r>
      <rPr>
        <b/>
        <sz val="14"/>
        <color theme="1"/>
        <rFont val="Calibri"/>
        <family val="2"/>
        <scheme val="minor"/>
      </rPr>
      <t xml:space="preserve">This amount shall be paid by check ONLY </t>
    </r>
    <r>
      <rPr>
        <sz val="11"/>
        <color theme="1"/>
        <rFont val="Calibri"/>
        <family val="2"/>
        <scheme val="minor"/>
      </rPr>
      <t xml:space="preserve">
Please submit checks payable to "N.H. Department of Energy" to: 
        Business Office
        New Hampshire Department of Energy
        21 S. Fruit St., Suite 10
        Concord, NH 03301-2429</t>
    </r>
  </si>
  <si>
    <r>
      <t xml:space="preserve">____ YES  ____ NO (If NO, such documentation </t>
    </r>
    <r>
      <rPr>
        <b/>
        <sz val="11"/>
        <color theme="1"/>
        <rFont val="Calibri"/>
        <family val="2"/>
        <scheme val="minor"/>
      </rPr>
      <t>MUST</t>
    </r>
    <r>
      <rPr>
        <sz val="11"/>
        <color theme="1"/>
        <rFont val="Calibri"/>
        <family val="2"/>
        <scheme val="minor"/>
      </rPr>
      <t xml:space="preserve"> be submitted to the Department </t>
    </r>
    <r>
      <rPr>
        <b/>
        <sz val="11"/>
        <color theme="1"/>
        <rFont val="Calibri"/>
        <family val="2"/>
        <scheme val="minor"/>
      </rPr>
      <t>prior to July 31, 2024</t>
    </r>
    <r>
      <rPr>
        <sz val="11"/>
        <color theme="1"/>
        <rFont val="Calibri"/>
        <family val="2"/>
        <scheme val="minor"/>
      </rPr>
      <t>.)</t>
    </r>
  </si>
  <si>
    <r>
      <t xml:space="preserve">____ YES  ____ NO (If NO, these reports </t>
    </r>
    <r>
      <rPr>
        <b/>
        <sz val="11"/>
        <color theme="1"/>
        <rFont val="Calibri"/>
        <family val="2"/>
        <scheme val="minor"/>
      </rPr>
      <t>MUST</t>
    </r>
    <r>
      <rPr>
        <sz val="11"/>
        <color theme="1"/>
        <rFont val="Calibri"/>
        <family val="2"/>
        <scheme val="minor"/>
      </rPr>
      <t xml:space="preserve"> be submitted to the Department </t>
    </r>
    <r>
      <rPr>
        <b/>
        <sz val="11"/>
        <color theme="1"/>
        <rFont val="Calibri"/>
        <family val="2"/>
        <scheme val="minor"/>
      </rPr>
      <t>prior to July 31, 2024</t>
    </r>
    <r>
      <rPr>
        <sz val="11"/>
        <color theme="1"/>
        <rFont val="Calibri"/>
        <family val="2"/>
        <scheme val="minor"/>
      </rPr>
      <t>.)</t>
    </r>
  </si>
  <si>
    <t xml:space="preserve">2022 vintage certificates to be banked for future compliance years by class (MWh)  </t>
  </si>
  <si>
    <t xml:space="preserve">2023 vintage certificates to be banked for future compliance years by class (MWh)  </t>
  </si>
  <si>
    <t>Total costs incurred for the purchase of 2023 vintage certificates purchased or acquired for current (2023) or future (2024-2025) compliance (cost of row F)</t>
  </si>
  <si>
    <t>Total costs incurred for the purchase of 2021 vintage certificates used for 2023 compliance by class (cost of line I+J)</t>
  </si>
  <si>
    <t>Total costs incurred for the purchase of 2022 vintage certificates used for 2023 compliance by class (cost of line K+L)</t>
  </si>
  <si>
    <r>
      <t xml:space="preserve">____ YES  ____ NO (If NO, these reports MUST be submitted to the Department </t>
    </r>
    <r>
      <rPr>
        <b/>
        <sz val="12"/>
        <color theme="1"/>
        <rFont val="Calibri"/>
        <family val="2"/>
        <scheme val="minor"/>
      </rPr>
      <t>prior to July 31, 2024</t>
    </r>
    <r>
      <rPr>
        <sz val="12"/>
        <color theme="1"/>
        <rFont val="Calibri"/>
        <family val="2"/>
        <scheme val="minor"/>
      </rPr>
      <t>.)</t>
    </r>
  </si>
  <si>
    <t>Total Electricity Sold in Calendar  2023 for each Non-RPS Pgm</t>
  </si>
  <si>
    <r>
      <t>Please e-mail the completed filing and</t>
    </r>
    <r>
      <rPr>
        <sz val="11"/>
        <rFont val="Calibri"/>
        <family val="2"/>
        <scheme val="minor"/>
      </rPr>
      <t xml:space="preserve"> mail a check t</t>
    </r>
    <r>
      <rPr>
        <sz val="11"/>
        <color theme="1"/>
        <rFont val="Calibri"/>
        <family val="2"/>
        <scheme val="minor"/>
      </rPr>
      <t>o the following address:</t>
    </r>
  </si>
  <si>
    <t>email submissions to:  tanya.p.wayland@energy.nh.gov</t>
  </si>
  <si>
    <r>
      <t xml:space="preserve">If you have any questions about this form, please contact Tanya Wayland at (603) 271-2454 or </t>
    </r>
    <r>
      <rPr>
        <b/>
        <sz val="11"/>
        <color theme="1"/>
        <rFont val="Calibri"/>
        <family val="2"/>
        <scheme val="minor"/>
      </rPr>
      <t>tanya.p.wayland@energy.nh.gov</t>
    </r>
    <r>
      <rPr>
        <sz val="11"/>
        <color theme="1"/>
        <rFont val="Calibri"/>
        <family val="2"/>
        <scheme val="minor"/>
      </rPr>
      <t xml:space="preserve">.  
If you have any questions regarding the submission of Alternative Compliance Payments, please contact
</t>
    </r>
    <r>
      <rPr>
        <b/>
        <sz val="11"/>
        <color theme="1"/>
        <rFont val="Calibri"/>
        <family val="2"/>
        <scheme val="minor"/>
      </rPr>
      <t>ENGY-BusinessOfficeGroup@energy.nh.gov or (603) 271-3670</t>
    </r>
    <r>
      <rPr>
        <sz val="11"/>
        <color theme="1"/>
        <rFont val="Calibri"/>
        <family val="2"/>
        <scheme val="minor"/>
      </rPr>
      <t>.</t>
    </r>
  </si>
  <si>
    <t>Note electronic payment is no longer accepted, and payment must be made by hard copy check only.</t>
  </si>
  <si>
    <t>Costs (RECs) for ALL Vintage 2023 (used and/or banked)</t>
  </si>
  <si>
    <t>Number of Vintage 2023 RECs used in 2023</t>
  </si>
  <si>
    <t>Costs for Vintage 2022 RECs Used in 2023</t>
  </si>
  <si>
    <t xml:space="preserve"> Number of Vintage 2022 RECs used in 2023</t>
  </si>
  <si>
    <t>Costs of Vintage 2021 RECs Used in 2023</t>
  </si>
  <si>
    <t>Number of Vintage 2021 RECs Used in 2023</t>
  </si>
  <si>
    <t>MWh (All Vintage 2023 RECs Acquired)</t>
  </si>
  <si>
    <r>
      <t>2023 ACP rate by class as set by the</t>
    </r>
    <r>
      <rPr>
        <sz val="11"/>
        <color rgb="FFFF0000"/>
        <rFont val="Calibri"/>
        <family val="2"/>
        <scheme val="minor"/>
      </rPr>
      <t xml:space="preserve"> </t>
    </r>
    <r>
      <rPr>
        <sz val="11"/>
        <rFont val="Calibri"/>
        <family val="2"/>
        <scheme val="minor"/>
      </rPr>
      <t xml:space="preserve">Department </t>
    </r>
    <r>
      <rPr>
        <sz val="11"/>
        <color theme="1"/>
        <rFont val="Calibri"/>
        <family val="2"/>
        <scheme val="minor"/>
      </rPr>
      <t>in accordance with RSA 362-F:10, III</t>
    </r>
  </si>
  <si>
    <t xml:space="preserve">Table 5: Total Costs incurred for purchased Certificates for 2023 Compliance </t>
  </si>
  <si>
    <r>
      <rPr>
        <b/>
        <sz val="11"/>
        <color theme="1"/>
        <rFont val="Calibri"/>
        <family val="2"/>
        <scheme val="minor"/>
      </rPr>
      <t>9</t>
    </r>
    <r>
      <rPr>
        <sz val="11"/>
        <color theme="1"/>
        <rFont val="Calibri"/>
        <family val="2"/>
        <scheme val="minor"/>
      </rPr>
      <t>. Pursuant to RSA 362-F:15, the</t>
    </r>
    <r>
      <rPr>
        <sz val="11"/>
        <rFont val="Calibri"/>
        <family val="2"/>
        <scheme val="minor"/>
      </rPr>
      <t xml:space="preserve"> increases in the annual Class II RPS requirement for 2023</t>
    </r>
    <r>
      <rPr>
        <sz val="11"/>
        <color theme="1"/>
        <rFont val="Calibri"/>
        <family val="2"/>
        <scheme val="minor"/>
      </rPr>
      <t xml:space="preserve"> do not apply to the energy delivered under a supply contract entered into prior to July 11, 2017, provided that the contract term in effect before that date has not been extended or otherwise increased after that date. Further, changes in the eligibility of certain Class III methane gas RECs shall not apply to RECs acquired pursuant to a contract entered into before July 11, 2017, provided that the term of the contract has not been extended or otherwise increased after that date. For details consult RSA 362-F:15 available at the link below.  If an electricity provider is affected by these requirements, then contact Tanya Wayland at the Department of Energy at Tanya.P.Wayland@energy.nh.gov or (603) 271-2454 to determine the information required to be submitted in addition to, or in place of, that covered in this form.  A live hyperlink to the statute is provided below.</t>
    </r>
  </si>
  <si>
    <t>DATE: 4-15-2024</t>
  </si>
  <si>
    <r>
      <t>Total net metering CREDIT for Class I (</t>
    </r>
    <r>
      <rPr>
        <sz val="11"/>
        <rFont val="Calibri"/>
        <family val="2"/>
        <scheme val="minor"/>
      </rPr>
      <t>0.0060%</t>
    </r>
    <r>
      <rPr>
        <sz val="11"/>
        <color theme="1"/>
        <rFont val="Calibri"/>
        <family val="2"/>
        <scheme val="minor"/>
      </rPr>
      <t>) &amp; Class II (1.0198%) of total 2023 electricity sales (in MWh) (Note: total credit applied is listed in Line N based on obligation of 0.7%)</t>
    </r>
  </si>
  <si>
    <r>
      <rPr>
        <b/>
        <sz val="11"/>
        <color theme="1"/>
        <rFont val="Calibri"/>
        <family val="2"/>
        <scheme val="minor"/>
      </rPr>
      <t>6</t>
    </r>
    <r>
      <rPr>
        <sz val="11"/>
        <color theme="1"/>
        <rFont val="Calibri"/>
        <family val="2"/>
        <scheme val="minor"/>
      </rPr>
      <t xml:space="preserve">. Electricity providers receive a net metering credit which is automatically calculated on tab "Section II", Table 2, Line D. For Class I the credit is equal to total 2023 electricity sales (in MWh) multiplied by </t>
    </r>
    <r>
      <rPr>
        <sz val="11"/>
        <rFont val="Calibri"/>
        <family val="2"/>
        <scheme val="minor"/>
      </rPr>
      <t>0.0060%</t>
    </r>
    <r>
      <rPr>
        <sz val="11"/>
        <color theme="1"/>
        <rFont val="Calibri"/>
        <family val="2"/>
        <scheme val="minor"/>
      </rPr>
      <t xml:space="preserve"> and for Class II equal to total 2023 electricity sales (in MWh) multiplied by 1.0198</t>
    </r>
    <r>
      <rPr>
        <sz val="11"/>
        <rFont val="Calibri"/>
        <family val="2"/>
        <scheme val="minor"/>
      </rPr>
      <t>%.</t>
    </r>
    <r>
      <rPr>
        <sz val="11"/>
        <color theme="1"/>
        <rFont val="Calibri"/>
        <family val="2"/>
        <scheme val="minor"/>
      </rPr>
      <t xml:space="preserve"> </t>
    </r>
    <r>
      <rPr>
        <b/>
        <sz val="11"/>
        <color theme="1"/>
        <rFont val="Calibri"/>
        <family val="2"/>
        <scheme val="minor"/>
      </rPr>
      <t xml:space="preserve"> Note that excess credit on Line D, if any, cannot be banked for use in the future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</si>
</sst>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 numFmtId="168" formatCode="_(&quot;$&quot;* #,##0_);_(&quot;$&quot;* \(#,##0\);_(&quot;$&quot;* &quot;-&quot;??_);_(@_)"/>
  </numFmts>
  <fonts count="2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b/>
      <sz val="10"/>
      <color theme="1"/>
      <name val="Times New Roman"/>
      <family val="1"/>
    </font>
    <font>
      <b/>
      <sz val="18"/>
      <color theme="1"/>
      <name val="Times New Roman"/>
      <family val="1"/>
    </font>
    <font>
      <b/>
      <sz val="11"/>
      <color theme="1"/>
      <name val="Times New Roman"/>
      <family val="1"/>
    </font>
    <font>
      <sz val="11"/>
      <color theme="1"/>
      <name val="Times New Roman"/>
      <family val="1"/>
    </font>
    <font>
      <b/>
      <u/>
      <sz val="11"/>
      <color theme="1"/>
      <name val="Times New Roman"/>
      <family val="1"/>
    </font>
    <font>
      <u/>
      <sz val="11"/>
      <color theme="10"/>
      <name val="Calibri"/>
      <family val="2"/>
    </font>
    <font>
      <sz val="12"/>
      <color theme="1"/>
      <name val="Calibri"/>
      <family val="2"/>
      <scheme val="minor"/>
    </font>
    <font>
      <b/>
      <u/>
      <sz val="12"/>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sz val="11"/>
      <color rgb="FF000000"/>
      <name val="Calibri"/>
      <family val="2"/>
      <scheme val="minor"/>
    </font>
    <font>
      <sz val="10"/>
      <color theme="1"/>
      <name val="Calibri"/>
      <family val="2"/>
      <scheme val="minor"/>
    </font>
    <font>
      <b/>
      <u/>
      <sz val="11"/>
      <color theme="1"/>
      <name val="Calibri"/>
      <family val="2"/>
      <scheme val="minor"/>
    </font>
    <font>
      <b/>
      <sz val="1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sz val="12"/>
      <color rgb="FFFF0000"/>
      <name val="Calibri"/>
      <family val="2"/>
      <scheme val="minor"/>
    </font>
    <font>
      <sz val="12"/>
      <name val="Calibri"/>
      <family val="2"/>
      <scheme val="minor"/>
    </font>
    <font>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top style="double">
        <color theme="0" tint="-0.499984740745262"/>
      </top>
      <bottom style="medium">
        <color indexed="64"/>
      </bottom>
      <diagonal/>
    </border>
    <border>
      <left/>
      <right style="double">
        <color theme="0" tint="-0.499984740745262"/>
      </right>
      <top style="double">
        <color theme="0" tint="-0.499984740745262"/>
      </top>
      <bottom style="medium">
        <color indexed="64"/>
      </bottom>
      <diagonal/>
    </border>
    <border>
      <left style="double">
        <color theme="0" tint="-0.499984740745262"/>
      </left>
      <right/>
      <top/>
      <bottom/>
      <diagonal/>
    </border>
    <border>
      <left/>
      <right style="double">
        <color theme="0" tint="-0.499984740745262"/>
      </right>
      <top style="medium">
        <color indexed="64"/>
      </top>
      <bottom style="medium">
        <color indexed="64"/>
      </bottom>
      <diagonal/>
    </border>
    <border>
      <left/>
      <right style="double">
        <color theme="0" tint="-0.499984740745262"/>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medium">
        <color indexed="64"/>
      </top>
      <bottom style="double">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43" fontId="24" fillId="0" borderId="0" applyFont="0" applyFill="0" applyBorder="0" applyAlignment="0" applyProtection="0"/>
    <xf numFmtId="44" fontId="24" fillId="0" borderId="0" applyFont="0" applyFill="0" applyBorder="0" applyAlignment="0" applyProtection="0"/>
  </cellStyleXfs>
  <cellXfs count="201">
    <xf numFmtId="0" fontId="0" fillId="0" borderId="0" xfId="0"/>
    <xf numFmtId="0" fontId="2" fillId="0" borderId="0" xfId="0" applyFont="1"/>
    <xf numFmtId="0" fontId="6" fillId="0" borderId="0" xfId="0" applyFont="1"/>
    <xf numFmtId="0" fontId="10" fillId="0" borderId="0" xfId="0" applyFont="1"/>
    <xf numFmtId="0" fontId="1"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wrapText="1"/>
    </xf>
    <xf numFmtId="0" fontId="1" fillId="0" borderId="0" xfId="0" applyFont="1" applyAlignment="1">
      <alignment wrapText="1"/>
    </xf>
    <xf numFmtId="0" fontId="0" fillId="2" borderId="0" xfId="0" applyFill="1"/>
    <xf numFmtId="0" fontId="1" fillId="0" borderId="0" xfId="0" applyFont="1" applyAlignment="1" applyProtection="1">
      <alignment horizontal="left" wrapText="1"/>
      <protection locked="0"/>
    </xf>
    <xf numFmtId="0" fontId="0" fillId="0" borderId="0" xfId="0" applyAlignment="1">
      <alignment horizontal="left" wrapText="1"/>
    </xf>
    <xf numFmtId="0" fontId="0" fillId="0" borderId="27" xfId="0" applyBorder="1"/>
    <xf numFmtId="0" fontId="0" fillId="0" borderId="28" xfId="0" applyBorder="1"/>
    <xf numFmtId="0" fontId="0" fillId="0" borderId="27" xfId="0" applyBorder="1" applyAlignment="1">
      <alignment horizontal="left" wrapText="1"/>
    </xf>
    <xf numFmtId="0" fontId="0" fillId="0" borderId="28" xfId="0" applyBorder="1" applyAlignment="1">
      <alignment horizontal="left" wrapText="1"/>
    </xf>
    <xf numFmtId="0" fontId="14" fillId="0" borderId="0" xfId="0" applyFont="1"/>
    <xf numFmtId="0" fontId="17" fillId="0" borderId="0" xfId="0" applyFont="1"/>
    <xf numFmtId="0" fontId="10" fillId="0" borderId="0" xfId="0" applyFont="1" applyAlignment="1">
      <alignment wrapText="1"/>
    </xf>
    <xf numFmtId="0" fontId="13" fillId="0" borderId="0" xfId="0" applyFont="1"/>
    <xf numFmtId="0" fontId="13" fillId="3" borderId="2" xfId="0" applyFont="1" applyFill="1" applyBorder="1" applyAlignment="1">
      <alignment horizontal="center" vertical="center" wrapText="1"/>
    </xf>
    <xf numFmtId="0" fontId="0" fillId="0" borderId="2" xfId="0" applyBorder="1" applyAlignment="1">
      <alignment wrapText="1"/>
    </xf>
    <xf numFmtId="0" fontId="14" fillId="3" borderId="1" xfId="0" applyFont="1" applyFill="1" applyBorder="1"/>
    <xf numFmtId="0" fontId="14" fillId="3" borderId="2" xfId="0" applyFont="1" applyFill="1" applyBorder="1"/>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0" fillId="0" borderId="32" xfId="0" applyBorder="1"/>
    <xf numFmtId="49" fontId="10" fillId="0" borderId="0" xfId="0" applyNumberFormat="1" applyFont="1" applyAlignment="1">
      <alignment horizontal="right" vertical="top"/>
    </xf>
    <xf numFmtId="0" fontId="10" fillId="0" borderId="0" xfId="0" applyFont="1" applyAlignment="1" applyProtection="1">
      <alignment horizontal="left"/>
      <protection locked="0"/>
    </xf>
    <xf numFmtId="0" fontId="0" fillId="0" borderId="0" xfId="0" applyProtection="1">
      <protection locked="0"/>
    </xf>
    <xf numFmtId="0" fontId="13" fillId="3" borderId="2" xfId="0" applyFont="1"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165" fontId="0" fillId="0" borderId="4" xfId="0" applyNumberFormat="1" applyBorder="1" applyAlignment="1">
      <alignment wrapText="1"/>
    </xf>
    <xf numFmtId="0" fontId="0" fillId="0" borderId="0" xfId="0" applyAlignment="1">
      <alignment wrapText="1"/>
    </xf>
    <xf numFmtId="164" fontId="0" fillId="0" borderId="0" xfId="0" applyNumberFormat="1" applyAlignment="1">
      <alignment wrapText="1"/>
    </xf>
    <xf numFmtId="0" fontId="0" fillId="0" borderId="31" xfId="0" applyBorder="1"/>
    <xf numFmtId="165" fontId="0" fillId="0" borderId="33" xfId="0" applyNumberFormat="1" applyBorder="1"/>
    <xf numFmtId="49" fontId="0" fillId="0" borderId="0" xfId="0" applyNumberFormat="1" applyAlignment="1">
      <alignment horizontal="right" vertical="top"/>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Alignment="1">
      <alignment horizontal="left" vertical="top"/>
    </xf>
    <xf numFmtId="0" fontId="0" fillId="3" borderId="1" xfId="0" applyFill="1" applyBorder="1" applyAlignment="1">
      <alignment wrapText="1"/>
    </xf>
    <xf numFmtId="0" fontId="14" fillId="3" borderId="2" xfId="0" applyFont="1" applyFill="1" applyBorder="1" applyAlignment="1">
      <alignment vertical="top" wrapText="1"/>
    </xf>
    <xf numFmtId="0" fontId="0" fillId="2" borderId="4" xfId="0" applyFill="1" applyBorder="1" applyAlignment="1" applyProtection="1">
      <alignment wrapText="1"/>
      <protection locked="0"/>
    </xf>
    <xf numFmtId="0" fontId="0" fillId="0" borderId="1" xfId="0" applyBorder="1" applyAlignment="1">
      <alignment wrapText="1"/>
    </xf>
    <xf numFmtId="0" fontId="0" fillId="2" borderId="8" xfId="0" applyFill="1" applyBorder="1" applyAlignment="1" applyProtection="1">
      <alignment wrapText="1"/>
      <protection locked="0"/>
    </xf>
    <xf numFmtId="0" fontId="13" fillId="3" borderId="1" xfId="0" applyFont="1" applyFill="1" applyBorder="1" applyAlignment="1">
      <alignment vertical="top" wrapText="1"/>
    </xf>
    <xf numFmtId="164" fontId="13" fillId="2" borderId="4" xfId="0" applyNumberFormat="1" applyFont="1" applyFill="1" applyBorder="1" applyAlignment="1" applyProtection="1">
      <alignment vertical="top" wrapText="1"/>
      <protection locked="0"/>
    </xf>
    <xf numFmtId="164" fontId="13" fillId="2" borderId="8" xfId="0" applyNumberFormat="1" applyFont="1" applyFill="1" applyBorder="1" applyAlignment="1" applyProtection="1">
      <alignment vertical="top" wrapText="1"/>
      <protection locked="0"/>
    </xf>
    <xf numFmtId="164" fontId="13" fillId="2" borderId="1" xfId="0" applyNumberFormat="1" applyFont="1" applyFill="1" applyBorder="1" applyAlignment="1" applyProtection="1">
      <alignment vertical="top" wrapText="1"/>
      <protection locked="0"/>
    </xf>
    <xf numFmtId="0" fontId="13" fillId="0" borderId="1" xfId="0" applyFont="1" applyBorder="1" applyAlignment="1">
      <alignment vertical="top" wrapText="1"/>
    </xf>
    <xf numFmtId="0" fontId="13" fillId="0" borderId="0" xfId="0" applyFont="1" applyAlignment="1" applyProtection="1">
      <alignment vertical="top" wrapText="1"/>
      <protection locked="0"/>
    </xf>
    <xf numFmtId="3" fontId="13" fillId="0" borderId="0" xfId="0" applyNumberFormat="1" applyFont="1" applyAlignment="1" applyProtection="1">
      <alignment vertical="top" wrapText="1"/>
      <protection locked="0"/>
    </xf>
    <xf numFmtId="0" fontId="10" fillId="0" borderId="0" xfId="0" applyFont="1" applyAlignment="1">
      <alignment horizontal="left"/>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9" fillId="2" borderId="0" xfId="0" applyFont="1" applyFill="1"/>
    <xf numFmtId="0" fontId="22" fillId="0" borderId="0" xfId="0" applyFont="1"/>
    <xf numFmtId="0" fontId="21" fillId="0" borderId="0" xfId="0" applyFont="1"/>
    <xf numFmtId="3" fontId="0" fillId="0" borderId="4" xfId="0" applyNumberFormat="1" applyBorder="1" applyAlignment="1">
      <alignment horizontal="right"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10" fillId="0" borderId="1" xfId="0" applyFont="1" applyBorder="1" applyAlignment="1">
      <alignment horizontal="center" vertical="center" wrapText="1"/>
    </xf>
    <xf numFmtId="0" fontId="12" fillId="0" borderId="3" xfId="0" applyFont="1" applyBorder="1" applyAlignment="1">
      <alignment horizontal="center" vertical="center"/>
    </xf>
    <xf numFmtId="0" fontId="11" fillId="0" borderId="0" xfId="0" applyFont="1"/>
    <xf numFmtId="0" fontId="0" fillId="0" borderId="4" xfId="0" applyBorder="1" applyAlignment="1">
      <alignment vertical="center" wrapText="1"/>
    </xf>
    <xf numFmtId="0" fontId="0" fillId="0" borderId="1" xfId="0" applyBorder="1" applyAlignment="1">
      <alignment horizontal="left" vertical="center" wrapText="1"/>
    </xf>
    <xf numFmtId="0" fontId="9" fillId="0" borderId="0" xfId="1" applyAlignment="1" applyProtection="1"/>
    <xf numFmtId="0" fontId="12" fillId="0" borderId="1" xfId="0" applyFont="1" applyBorder="1" applyAlignment="1">
      <alignment horizontal="center"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0" fillId="0" borderId="6" xfId="0" applyBorder="1" applyAlignment="1">
      <alignment horizontal="center" vertical="center"/>
    </xf>
    <xf numFmtId="0" fontId="0" fillId="0" borderId="5" xfId="0" applyBorder="1" applyAlignment="1">
      <alignment vertical="center" wrapText="1"/>
    </xf>
    <xf numFmtId="166" fontId="13" fillId="0" borderId="4" xfId="0" applyNumberFormat="1" applyFont="1" applyBorder="1" applyAlignment="1">
      <alignment horizontal="center" vertical="center" wrapText="1"/>
    </xf>
    <xf numFmtId="166" fontId="13" fillId="0" borderId="4" xfId="0" applyNumberFormat="1" applyFont="1" applyBorder="1" applyAlignment="1">
      <alignment horizontal="center" vertical="center"/>
    </xf>
    <xf numFmtId="3" fontId="10" fillId="0" borderId="4" xfId="0" applyNumberFormat="1" applyFont="1" applyBorder="1" applyAlignment="1">
      <alignment horizontal="center" vertical="center" wrapText="1"/>
    </xf>
    <xf numFmtId="3" fontId="10" fillId="1" borderId="4" xfId="0" applyNumberFormat="1" applyFont="1" applyFill="1" applyBorder="1" applyAlignment="1">
      <alignment horizontal="center" vertical="center" wrapText="1"/>
    </xf>
    <xf numFmtId="3" fontId="22" fillId="0" borderId="4" xfId="0" applyNumberFormat="1" applyFont="1" applyBorder="1" applyAlignment="1">
      <alignment horizontal="center" vertical="center" wrapText="1"/>
    </xf>
    <xf numFmtId="3" fontId="10" fillId="2" borderId="4" xfId="0" applyNumberFormat="1" applyFont="1" applyFill="1" applyBorder="1" applyAlignment="1" applyProtection="1">
      <alignment horizontal="center" vertical="center" wrapText="1"/>
      <protection locked="0"/>
    </xf>
    <xf numFmtId="3" fontId="10" fillId="2" borderId="4" xfId="0" applyNumberFormat="1" applyFont="1" applyFill="1" applyBorder="1" applyAlignment="1" applyProtection="1">
      <alignment horizontal="center" vertical="center"/>
      <protection locked="0"/>
    </xf>
    <xf numFmtId="3" fontId="10" fillId="2" borderId="5" xfId="0" applyNumberFormat="1" applyFont="1" applyFill="1" applyBorder="1" applyAlignment="1" applyProtection="1">
      <alignment horizontal="center" vertical="center" wrapText="1"/>
      <protection locked="0"/>
    </xf>
    <xf numFmtId="3" fontId="10" fillId="1" borderId="7" xfId="0" applyNumberFormat="1" applyFont="1" applyFill="1" applyBorder="1" applyAlignment="1">
      <alignment horizontal="center" vertical="center" wrapText="1"/>
    </xf>
    <xf numFmtId="3" fontId="23" fillId="0" borderId="1" xfId="0" applyNumberFormat="1" applyFont="1" applyBorder="1" applyAlignment="1">
      <alignment horizontal="center" vertical="center"/>
    </xf>
    <xf numFmtId="0" fontId="23" fillId="0" borderId="4"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21" fillId="0" borderId="3" xfId="0" applyFont="1" applyBorder="1" applyAlignment="1">
      <alignment horizontal="center" vertical="center"/>
    </xf>
    <xf numFmtId="0" fontId="0" fillId="0" borderId="8" xfId="0" applyBorder="1" applyAlignment="1">
      <alignment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21" fillId="0" borderId="4" xfId="0" applyFont="1" applyBorder="1" applyAlignment="1">
      <alignment vertical="center" wrapText="1"/>
    </xf>
    <xf numFmtId="0" fontId="10" fillId="0" borderId="15" xfId="0" applyFont="1" applyBorder="1" applyAlignment="1" applyProtection="1">
      <alignment wrapText="1"/>
      <protection locked="0"/>
    </xf>
    <xf numFmtId="0" fontId="10" fillId="0" borderId="9" xfId="0" applyFont="1" applyBorder="1" applyAlignment="1" applyProtection="1">
      <alignment wrapText="1"/>
      <protection locked="0"/>
    </xf>
    <xf numFmtId="0" fontId="10" fillId="0" borderId="18" xfId="0" applyFont="1" applyBorder="1" applyAlignment="1" applyProtection="1">
      <alignment wrapText="1"/>
      <protection locked="0"/>
    </xf>
    <xf numFmtId="0" fontId="10" fillId="0" borderId="0" xfId="0" applyFont="1" applyAlignment="1" applyProtection="1">
      <alignment wrapText="1"/>
      <protection locked="0"/>
    </xf>
    <xf numFmtId="0" fontId="10" fillId="0" borderId="17" xfId="0" applyFont="1" applyBorder="1" applyAlignment="1" applyProtection="1">
      <alignment wrapText="1"/>
      <protection locked="0"/>
    </xf>
    <xf numFmtId="0" fontId="16" fillId="0" borderId="35" xfId="0" applyFont="1" applyBorder="1" applyAlignment="1" applyProtection="1">
      <alignment wrapText="1"/>
      <protection locked="0"/>
    </xf>
    <xf numFmtId="0" fontId="16" fillId="0" borderId="34" xfId="0" applyFont="1" applyBorder="1" applyAlignment="1" applyProtection="1">
      <alignment wrapText="1"/>
      <protection locked="0"/>
    </xf>
    <xf numFmtId="0" fontId="16" fillId="0" borderId="36" xfId="0" applyFont="1" applyBorder="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wrapText="1"/>
      <protection locked="0"/>
    </xf>
    <xf numFmtId="0" fontId="0" fillId="0" borderId="0" xfId="0" applyAlignment="1" applyProtection="1">
      <alignment wrapText="1"/>
      <protection locked="0"/>
    </xf>
    <xf numFmtId="3" fontId="10" fillId="0" borderId="0" xfId="0" applyNumberFormat="1" applyFont="1"/>
    <xf numFmtId="3" fontId="23" fillId="0" borderId="2" xfId="0" applyNumberFormat="1" applyFont="1" applyBorder="1" applyAlignment="1">
      <alignment horizontal="center" vertical="center" wrapText="1"/>
    </xf>
    <xf numFmtId="167" fontId="23" fillId="0" borderId="3" xfId="2" applyNumberFormat="1" applyFont="1" applyBorder="1" applyAlignment="1">
      <alignment horizontal="center" vertical="center"/>
    </xf>
    <xf numFmtId="0" fontId="0" fillId="0" borderId="41" xfId="0" applyBorder="1"/>
    <xf numFmtId="168" fontId="0" fillId="0" borderId="0" xfId="3" applyNumberFormat="1" applyFont="1" applyFill="1" applyBorder="1"/>
    <xf numFmtId="167" fontId="0" fillId="0" borderId="27" xfId="2" applyNumberFormat="1" applyFont="1" applyFill="1" applyBorder="1"/>
    <xf numFmtId="167" fontId="0" fillId="0" borderId="42" xfId="2" applyNumberFormat="1" applyFont="1" applyFill="1" applyBorder="1"/>
    <xf numFmtId="167" fontId="0" fillId="0" borderId="43" xfId="2" applyNumberFormat="1" applyFont="1" applyFill="1" applyBorder="1"/>
    <xf numFmtId="167" fontId="0" fillId="0" borderId="41" xfId="2" applyNumberFormat="1" applyFont="1" applyBorder="1"/>
    <xf numFmtId="168" fontId="0" fillId="0" borderId="0" xfId="3" applyNumberFormat="1" applyFont="1" applyBorder="1"/>
    <xf numFmtId="167" fontId="0" fillId="0" borderId="44" xfId="2" applyNumberFormat="1" applyFont="1" applyBorder="1"/>
    <xf numFmtId="167" fontId="0" fillId="0" borderId="0" xfId="2" applyNumberFormat="1" applyFont="1" applyBorder="1"/>
    <xf numFmtId="167" fontId="0" fillId="0" borderId="0" xfId="2" applyNumberFormat="1" applyFont="1" applyFill="1" applyBorder="1"/>
    <xf numFmtId="167" fontId="0" fillId="0" borderId="27" xfId="2" applyNumberFormat="1" applyFont="1" applyBorder="1"/>
    <xf numFmtId="0" fontId="9" fillId="0" borderId="4" xfId="1" applyBorder="1" applyAlignment="1" applyProtection="1">
      <alignment horizontal="center" wrapText="1"/>
    </xf>
    <xf numFmtId="0" fontId="25" fillId="5" borderId="0" xfId="0" applyFont="1" applyFill="1" applyAlignment="1">
      <alignment horizontal="left"/>
    </xf>
    <xf numFmtId="0" fontId="0" fillId="5" borderId="0" xfId="0" applyFill="1"/>
    <xf numFmtId="0" fontId="13" fillId="5" borderId="34" xfId="0" applyFont="1" applyFill="1" applyBorder="1"/>
    <xf numFmtId="0" fontId="13" fillId="5" borderId="40" xfId="0" applyFont="1" applyFill="1" applyBorder="1" applyAlignment="1">
      <alignment horizontal="center"/>
    </xf>
    <xf numFmtId="0" fontId="13" fillId="5" borderId="34" xfId="0" applyFont="1" applyFill="1" applyBorder="1" applyAlignment="1">
      <alignment horizontal="center"/>
    </xf>
    <xf numFmtId="3" fontId="10" fillId="4" borderId="4" xfId="0" applyNumberFormat="1" applyFont="1" applyFill="1" applyBorder="1" applyAlignment="1">
      <alignment horizontal="center" vertical="center" wrapText="1"/>
    </xf>
    <xf numFmtId="3" fontId="22" fillId="4" borderId="4"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14" fillId="0" borderId="7" xfId="0" applyFont="1" applyBorder="1" applyAlignment="1">
      <alignment horizontal="center" wrapText="1"/>
    </xf>
    <xf numFmtId="0" fontId="0" fillId="0" borderId="8" xfId="0" applyBorder="1" applyAlignment="1">
      <alignment horizontal="center" wrapText="1"/>
    </xf>
    <xf numFmtId="0" fontId="14" fillId="0" borderId="0" xfId="0" applyFont="1" applyAlignment="1">
      <alignment vertical="center"/>
    </xf>
    <xf numFmtId="0" fontId="0" fillId="0" borderId="0" xfId="0" applyAlignment="1">
      <alignment vertical="center"/>
    </xf>
    <xf numFmtId="0" fontId="12" fillId="0" borderId="0" xfId="0" applyFont="1" applyAlignment="1">
      <alignment vertical="center" wrapText="1"/>
    </xf>
    <xf numFmtId="0" fontId="15" fillId="0" borderId="0" xfId="0" applyFont="1" applyAlignment="1">
      <alignment vertical="center" wrapText="1"/>
    </xf>
    <xf numFmtId="0" fontId="0" fillId="0" borderId="0" xfId="0"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3" xfId="0" applyFont="1" applyBorder="1" applyAlignment="1">
      <alignment wrapText="1"/>
    </xf>
    <xf numFmtId="0" fontId="14" fillId="0" borderId="20" xfId="0" applyFont="1" applyBorder="1" applyAlignment="1">
      <alignment horizontal="center" wrapText="1"/>
    </xf>
    <xf numFmtId="0" fontId="14" fillId="0" borderId="7" xfId="0" applyFont="1" applyBorder="1" applyAlignment="1">
      <alignment horizontal="center" wrapText="1"/>
    </xf>
    <xf numFmtId="14" fontId="14" fillId="0" borderId="19" xfId="0" applyNumberFormat="1" applyFont="1" applyBorder="1" applyAlignment="1">
      <alignment horizontal="center" wrapText="1"/>
    </xf>
    <xf numFmtId="0" fontId="14" fillId="0" borderId="8" xfId="0" applyFont="1" applyBorder="1" applyAlignment="1">
      <alignment horizontal="center" wrapText="1"/>
    </xf>
    <xf numFmtId="0" fontId="14" fillId="0" borderId="19" xfId="0" applyFont="1" applyBorder="1" applyAlignment="1">
      <alignment horizontal="center" wrapText="1"/>
    </xf>
    <xf numFmtId="0" fontId="14" fillId="0" borderId="21" xfId="0" applyFont="1" applyBorder="1" applyAlignment="1">
      <alignment horizontal="center" wrapText="1"/>
    </xf>
    <xf numFmtId="0" fontId="14" fillId="0" borderId="4" xfId="0" applyFont="1" applyBorder="1" applyAlignment="1">
      <alignment horizont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10" fillId="0" borderId="13" xfId="0" applyFont="1" applyBorder="1" applyAlignment="1" applyProtection="1">
      <alignment horizontal="left" wrapText="1"/>
      <protection locked="0"/>
    </xf>
    <xf numFmtId="0" fontId="10" fillId="0" borderId="14" xfId="0" applyFont="1" applyBorder="1" applyAlignment="1" applyProtection="1">
      <alignment horizontal="left" wrapText="1"/>
      <protection locked="0"/>
    </xf>
    <xf numFmtId="0" fontId="10" fillId="0" borderId="10" xfId="0" applyFont="1" applyBorder="1" applyAlignment="1" applyProtection="1">
      <alignment horizontal="left" wrapText="1"/>
      <protection locked="0"/>
    </xf>
    <xf numFmtId="0" fontId="10" fillId="0" borderId="16" xfId="0" applyFont="1" applyBorder="1" applyAlignment="1" applyProtection="1">
      <alignment horizontal="left" wrapText="1"/>
      <protection locked="0"/>
    </xf>
    <xf numFmtId="0" fontId="10" fillId="0" borderId="9" xfId="0" applyFont="1" applyBorder="1" applyAlignment="1" applyProtection="1">
      <alignment horizontal="left" wrapText="1"/>
      <protection locked="0"/>
    </xf>
    <xf numFmtId="0" fontId="10" fillId="0" borderId="17" xfId="0" applyFont="1" applyBorder="1" applyAlignment="1" applyProtection="1">
      <alignment horizontal="left" wrapText="1"/>
      <protection locked="0"/>
    </xf>
    <xf numFmtId="0" fontId="10" fillId="0" borderId="9" xfId="0" applyFont="1" applyBorder="1" applyAlignment="1" applyProtection="1">
      <alignment wrapText="1"/>
      <protection locked="0"/>
    </xf>
    <xf numFmtId="0" fontId="10" fillId="0" borderId="17" xfId="0" applyFont="1" applyBorder="1" applyAlignment="1" applyProtection="1">
      <alignment wrapText="1"/>
      <protection locked="0"/>
    </xf>
    <xf numFmtId="0" fontId="10" fillId="0" borderId="11" xfId="0" applyFont="1" applyBorder="1" applyAlignment="1" applyProtection="1">
      <alignment horizontal="left" wrapText="1"/>
      <protection locked="0"/>
    </xf>
    <xf numFmtId="0" fontId="10" fillId="0" borderId="12" xfId="0" applyFont="1" applyBorder="1" applyAlignment="1" applyProtection="1">
      <alignment horizontal="left" wrapText="1"/>
      <protection locked="0"/>
    </xf>
    <xf numFmtId="0" fontId="10" fillId="0" borderId="15" xfId="0" applyFont="1" applyBorder="1" applyAlignment="1" applyProtection="1">
      <alignment horizontal="left" wrapText="1"/>
      <protection locked="0"/>
    </xf>
    <xf numFmtId="0" fontId="10" fillId="0" borderId="0" xfId="0" applyFont="1" applyAlignment="1" applyProtection="1">
      <alignment horizontal="left" wrapText="1"/>
      <protection locked="0"/>
    </xf>
    <xf numFmtId="3" fontId="13" fillId="2" borderId="5" xfId="0" applyNumberFormat="1" applyFont="1" applyFill="1" applyBorder="1" applyAlignment="1" applyProtection="1">
      <alignment vertical="top" wrapText="1"/>
      <protection locked="0"/>
    </xf>
    <xf numFmtId="3" fontId="13" fillId="2" borderId="3" xfId="0" applyNumberFormat="1" applyFont="1" applyFill="1" applyBorder="1" applyAlignment="1" applyProtection="1">
      <alignment vertical="top" wrapText="1"/>
      <protection locked="0"/>
    </xf>
    <xf numFmtId="0" fontId="0" fillId="0" borderId="0" xfId="0" applyAlignment="1">
      <alignment horizontal="left" vertical="top"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5" xfId="0" applyFont="1" applyFill="1" applyBorder="1" applyAlignment="1" applyProtection="1">
      <alignment vertical="top" wrapText="1"/>
      <protection locked="0"/>
    </xf>
    <xf numFmtId="0" fontId="13" fillId="2" borderId="3" xfId="0" applyFont="1" applyFill="1" applyBorder="1" applyAlignment="1" applyProtection="1">
      <alignment vertical="top" wrapText="1"/>
      <protection locked="0"/>
    </xf>
    <xf numFmtId="0" fontId="10" fillId="0" borderId="0" xfId="0" applyFont="1" applyAlignment="1">
      <alignment horizontal="left" wrapText="1"/>
    </xf>
    <xf numFmtId="3" fontId="0" fillId="2" borderId="22" xfId="0" applyNumberForma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center" wrapText="1"/>
    </xf>
    <xf numFmtId="0" fontId="8" fillId="0" borderId="0" xfId="0" applyFont="1" applyAlignment="1">
      <alignment horizontal="left" wrapText="1"/>
    </xf>
    <xf numFmtId="0" fontId="11" fillId="0" borderId="0" xfId="0" applyFont="1" applyAlignment="1">
      <alignment horizontal="left" wrapText="1"/>
    </xf>
    <xf numFmtId="0" fontId="0" fillId="0" borderId="23" xfId="0" applyBorder="1" applyProtection="1">
      <protection locked="0"/>
    </xf>
    <xf numFmtId="0" fontId="0" fillId="0" borderId="23" xfId="0" applyBorder="1" applyAlignment="1" applyProtection="1">
      <alignment horizontal="left" wrapText="1"/>
      <protection locked="0"/>
    </xf>
    <xf numFmtId="0" fontId="7" fillId="0" borderId="23" xfId="0" applyFont="1" applyBorder="1" applyAlignment="1" applyProtection="1">
      <alignment horizontal="left" wrapText="1"/>
      <protection locked="0"/>
    </xf>
    <xf numFmtId="0" fontId="0" fillId="0" borderId="29" xfId="0" applyBorder="1" applyAlignment="1">
      <alignment horizontal="center" wrapText="1"/>
    </xf>
    <xf numFmtId="0" fontId="0" fillId="0" borderId="23" xfId="0" applyBorder="1" applyAlignment="1">
      <alignment horizontal="center" wrapText="1"/>
    </xf>
    <xf numFmtId="0" fontId="0" fillId="0" borderId="30"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4" fillId="0" borderId="27" xfId="0" applyFont="1" applyBorder="1" applyAlignment="1">
      <alignment horizontal="center" wrapText="1"/>
    </xf>
    <xf numFmtId="0" fontId="14" fillId="0" borderId="0" xfId="0" applyFont="1" applyAlignment="1">
      <alignment horizontal="center" wrapText="1"/>
    </xf>
    <xf numFmtId="0" fontId="14" fillId="0" borderId="28" xfId="0" applyFont="1" applyBorder="1" applyAlignment="1">
      <alignment horizontal="center" wrapText="1"/>
    </xf>
    <xf numFmtId="0" fontId="0" fillId="0" borderId="25" xfId="0"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0" fillId="4" borderId="0" xfId="0" applyFill="1" applyAlignment="1">
      <alignment horizontal="center" wrapText="1"/>
    </xf>
    <xf numFmtId="0" fontId="0" fillId="0" borderId="0" xfId="0"/>
    <xf numFmtId="0" fontId="19" fillId="5" borderId="27" xfId="0" applyFont="1" applyFill="1" applyBorder="1" applyAlignment="1">
      <alignment horizontal="center"/>
    </xf>
    <xf numFmtId="0" fontId="19" fillId="5" borderId="0" xfId="0" applyFont="1" applyFill="1" applyAlignment="1">
      <alignment horizontal="center"/>
    </xf>
    <xf numFmtId="0" fontId="13" fillId="5" borderId="27" xfId="0" applyFont="1" applyFill="1" applyBorder="1" applyAlignment="1">
      <alignment horizontal="center" wrapText="1"/>
    </xf>
    <xf numFmtId="0" fontId="13" fillId="5" borderId="40" xfId="0" applyFont="1" applyFill="1" applyBorder="1" applyAlignment="1">
      <alignment horizontal="center" wrapText="1"/>
    </xf>
    <xf numFmtId="0" fontId="19" fillId="5" borderId="27" xfId="0" applyFont="1" applyFill="1" applyBorder="1" applyAlignment="1">
      <alignment horizontal="center" wrapText="1"/>
    </xf>
    <xf numFmtId="0" fontId="19" fillId="5" borderId="0" xfId="0" applyFont="1" applyFill="1" applyAlignment="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106623</xdr:colOff>
      <xdr:row>3</xdr:row>
      <xdr:rowOff>38100</xdr:rowOff>
    </xdr:from>
    <xdr:to>
      <xdr:col>1</xdr:col>
      <xdr:colOff>1145179</xdr:colOff>
      <xdr:row>6</xdr:row>
      <xdr:rowOff>166713</xdr:rowOff>
    </xdr:to>
    <xdr:pic>
      <xdr:nvPicPr>
        <xdr:cNvPr id="9" name="Picture 8">
          <a:extLst>
            <a:ext uri="{FF2B5EF4-FFF2-40B4-BE49-F238E27FC236}">
              <a16:creationId xmlns:a16="http://schemas.microsoft.com/office/drawing/2014/main" id="{0D628FC2-126B-4927-9008-14D109AD91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47923" y="857250"/>
          <a:ext cx="1038556" cy="1030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895350</xdr:colOff>
      <xdr:row>2</xdr:row>
      <xdr:rowOff>57150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67975"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encourt.state.nh.us/rsa/html/NHTOC/NHTOC-XXXIV-362-F.htm"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www.energy.nh.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H26"/>
  <sheetViews>
    <sheetView zoomScaleNormal="100" workbookViewId="0">
      <selection activeCell="J9" sqref="J9"/>
    </sheetView>
  </sheetViews>
  <sheetFormatPr defaultRowHeight="14.5" x14ac:dyDescent="0.35"/>
  <cols>
    <col min="1" max="1" width="3.453125" customWidth="1"/>
    <col min="2" max="2" width="19.7265625" customWidth="1"/>
    <col min="3" max="3" width="46.1796875" customWidth="1"/>
    <col min="5" max="5" width="29.81640625" customWidth="1"/>
    <col min="6" max="6" width="0.7265625" hidden="1" customWidth="1"/>
    <col min="7" max="7" width="1.26953125" customWidth="1"/>
  </cols>
  <sheetData>
    <row r="1" spans="2:8" ht="15" thickBot="1" x14ac:dyDescent="0.4"/>
    <row r="2" spans="2:8" ht="33.75" customHeight="1" thickBot="1" x14ac:dyDescent="0.4">
      <c r="B2" s="126" t="s">
        <v>98</v>
      </c>
      <c r="C2" s="150" t="s">
        <v>46</v>
      </c>
      <c r="D2" s="151"/>
      <c r="E2" s="152"/>
    </row>
    <row r="3" spans="2:8" ht="16" thickBot="1" x14ac:dyDescent="0.4">
      <c r="B3" s="1"/>
    </row>
    <row r="4" spans="2:8" ht="42" customHeight="1" x14ac:dyDescent="0.35">
      <c r="B4" s="134"/>
      <c r="C4" s="127" t="s">
        <v>99</v>
      </c>
      <c r="D4" s="137" t="s">
        <v>100</v>
      </c>
      <c r="E4" s="138"/>
    </row>
    <row r="5" spans="2:8" x14ac:dyDescent="0.35">
      <c r="B5" s="135"/>
      <c r="C5" s="128" t="s">
        <v>0</v>
      </c>
      <c r="D5" s="139" t="s">
        <v>147</v>
      </c>
      <c r="E5" s="140"/>
    </row>
    <row r="6" spans="2:8" x14ac:dyDescent="0.35">
      <c r="B6" s="135"/>
      <c r="C6" s="128" t="s">
        <v>107</v>
      </c>
      <c r="D6" s="141"/>
      <c r="E6" s="140"/>
    </row>
    <row r="7" spans="2:8" ht="15" thickBot="1" x14ac:dyDescent="0.4">
      <c r="B7" s="136"/>
      <c r="C7" s="118" t="s">
        <v>103</v>
      </c>
      <c r="D7" s="142"/>
      <c r="E7" s="143"/>
    </row>
    <row r="8" spans="2:8" ht="16" thickBot="1" x14ac:dyDescent="0.4">
      <c r="B8" s="1"/>
    </row>
    <row r="9" spans="2:8" ht="41.25" customHeight="1" thickBot="1" x14ac:dyDescent="0.4">
      <c r="B9" s="144" t="s">
        <v>110</v>
      </c>
      <c r="C9" s="145"/>
      <c r="D9" s="145"/>
      <c r="E9" s="145"/>
      <c r="F9" s="145"/>
      <c r="G9" s="146"/>
    </row>
    <row r="10" spans="2:8" ht="11.25" customHeight="1" x14ac:dyDescent="0.35">
      <c r="B10" s="147" t="s">
        <v>28</v>
      </c>
      <c r="C10" s="147"/>
      <c r="D10" s="147"/>
      <c r="E10" s="147"/>
      <c r="F10" s="147"/>
      <c r="G10" s="147"/>
    </row>
    <row r="11" spans="2:8" ht="15.5" x14ac:dyDescent="0.35">
      <c r="B11" s="148" t="s">
        <v>1</v>
      </c>
      <c r="C11" s="148"/>
      <c r="D11" s="148"/>
      <c r="E11" s="148"/>
      <c r="F11" s="148"/>
      <c r="G11" s="148"/>
    </row>
    <row r="12" spans="2:8" ht="15.5" x14ac:dyDescent="0.35">
      <c r="B12" s="148" t="s">
        <v>34</v>
      </c>
      <c r="C12" s="148"/>
      <c r="D12" s="148"/>
      <c r="E12" s="148"/>
      <c r="F12" s="148"/>
      <c r="G12" s="148"/>
    </row>
    <row r="13" spans="2:8" ht="33.75" customHeight="1" x14ac:dyDescent="0.35">
      <c r="B13" s="133" t="s">
        <v>51</v>
      </c>
      <c r="C13" s="133"/>
      <c r="D13" s="133"/>
      <c r="E13" s="133"/>
    </row>
    <row r="14" spans="2:8" x14ac:dyDescent="0.35">
      <c r="B14" s="129" t="s">
        <v>73</v>
      </c>
      <c r="C14" s="130"/>
      <c r="D14" s="130"/>
      <c r="E14" s="130"/>
    </row>
    <row r="15" spans="2:8" ht="36.75" customHeight="1" x14ac:dyDescent="0.35">
      <c r="B15" s="133" t="s">
        <v>82</v>
      </c>
      <c r="C15" s="133"/>
      <c r="D15" s="133"/>
      <c r="E15" s="133"/>
    </row>
    <row r="16" spans="2:8" ht="33" customHeight="1" x14ac:dyDescent="0.35">
      <c r="B16" s="133" t="s">
        <v>102</v>
      </c>
      <c r="C16" s="133"/>
      <c r="D16" s="133"/>
      <c r="E16" s="133"/>
      <c r="H16" s="58"/>
    </row>
    <row r="17" spans="2:5" ht="37.5" customHeight="1" x14ac:dyDescent="0.35">
      <c r="B17" s="133" t="s">
        <v>50</v>
      </c>
      <c r="C17" s="133"/>
      <c r="D17" s="133"/>
      <c r="E17" s="133"/>
    </row>
    <row r="18" spans="2:5" ht="78.75" customHeight="1" x14ac:dyDescent="0.35">
      <c r="B18" s="133" t="s">
        <v>111</v>
      </c>
      <c r="C18" s="133"/>
      <c r="D18" s="133"/>
      <c r="E18" s="133"/>
    </row>
    <row r="19" spans="2:5" ht="120.75" customHeight="1" x14ac:dyDescent="0.35">
      <c r="B19" s="133" t="s">
        <v>101</v>
      </c>
      <c r="C19" s="133"/>
      <c r="D19" s="133"/>
      <c r="E19" s="133"/>
    </row>
    <row r="20" spans="2:5" ht="63.75" customHeight="1" x14ac:dyDescent="0.35">
      <c r="B20" s="133" t="s">
        <v>149</v>
      </c>
      <c r="C20" s="133"/>
      <c r="D20" s="133"/>
      <c r="E20" s="133"/>
    </row>
    <row r="21" spans="2:5" ht="75.75" customHeight="1" x14ac:dyDescent="0.35">
      <c r="B21" s="149" t="s">
        <v>112</v>
      </c>
      <c r="C21" s="149"/>
      <c r="D21" s="149"/>
      <c r="E21" s="149"/>
    </row>
    <row r="22" spans="2:5" ht="92.25" customHeight="1" x14ac:dyDescent="0.35">
      <c r="B22" s="133" t="s">
        <v>113</v>
      </c>
      <c r="C22" s="133"/>
      <c r="D22" s="133"/>
      <c r="E22" s="133"/>
    </row>
    <row r="23" spans="2:5" ht="138.75" customHeight="1" x14ac:dyDescent="0.35">
      <c r="B23" s="133" t="s">
        <v>146</v>
      </c>
      <c r="C23" s="133"/>
      <c r="D23" s="133"/>
      <c r="E23" s="133"/>
    </row>
    <row r="24" spans="2:5" ht="28.5" customHeight="1" x14ac:dyDescent="0.35">
      <c r="B24" s="133" t="s">
        <v>104</v>
      </c>
      <c r="C24" s="133"/>
      <c r="D24" s="133"/>
      <c r="E24" s="133"/>
    </row>
    <row r="25" spans="2:5" ht="85.5" customHeight="1" x14ac:dyDescent="0.35">
      <c r="B25" s="131" t="s">
        <v>105</v>
      </c>
      <c r="C25" s="132"/>
      <c r="D25" s="132"/>
      <c r="E25" s="132"/>
    </row>
    <row r="26" spans="2:5" x14ac:dyDescent="0.35">
      <c r="B26" s="70" t="s">
        <v>72</v>
      </c>
    </row>
  </sheetData>
  <sheetProtection algorithmName="SHA-512" hashValue="4yubxBo6AeJ2Ojixnj6qzAG6DKjho2eezrTYnpT6gHBKQCskfovVvdw0uvmZVPvFMJloqOYuk9/Ca5PO48Mb0g==" saltValue="iMNKA1BBKTurXKd+Std69A==" spinCount="100000" sheet="1" selectLockedCells="1"/>
  <customSheetViews>
    <customSheetView guid="{692A6489-11F6-4D2C-817F-93F6134BC182}" showPageBreaks="1" fitToPage="1" hiddenColumns="1" view="pageLayout" topLeftCell="A28">
      <selection activeCell="D36" sqref="D36"/>
      <pageMargins left="0.7" right="0.7" top="0.75" bottom="0.75" header="0.3" footer="0.3"/>
      <pageSetup scale="75" orientation="portrait" r:id="rId1"/>
      <headerFooter>
        <oddFooter>&amp;LE-2500 Form: NH 2016 RPS Compliance&amp;CInstructions&amp;RPage  &amp;P of &amp;N</oddFooter>
      </headerFooter>
    </customSheetView>
    <customSheetView guid="{960A4CD6-6C3A-4504-B9B3-05C36E4387D2}" fitToPage="1" hiddenColumns="1" topLeftCell="A52">
      <selection activeCell="B15" sqref="B15:E15"/>
      <pageMargins left="0.7" right="0.7" top="0.75" bottom="0.75" header="0.3" footer="0.3"/>
      <pageSetup scale="75" orientation="portrait" r:id="rId2"/>
      <headerFooter>
        <oddFooter>&amp;LE-2500 Form: NH 2015 RPS Compliance&amp;CInstructions&amp;RPage  &amp;P of &amp;N</oddFooter>
      </headerFooter>
    </customSheetView>
  </customSheetViews>
  <mergeCells count="20">
    <mergeCell ref="B20:E20"/>
    <mergeCell ref="B22:E22"/>
    <mergeCell ref="B23:E23"/>
    <mergeCell ref="C2:E2"/>
    <mergeCell ref="B25:E25"/>
    <mergeCell ref="B17:E17"/>
    <mergeCell ref="B4:B7"/>
    <mergeCell ref="D4:E4"/>
    <mergeCell ref="D5:E7"/>
    <mergeCell ref="B9:G9"/>
    <mergeCell ref="B10:G10"/>
    <mergeCell ref="B11:G11"/>
    <mergeCell ref="B12:G12"/>
    <mergeCell ref="B15:E15"/>
    <mergeCell ref="B16:E16"/>
    <mergeCell ref="B18:E18"/>
    <mergeCell ref="B19:E19"/>
    <mergeCell ref="B13:E13"/>
    <mergeCell ref="B21:E21"/>
    <mergeCell ref="B24:E24"/>
  </mergeCells>
  <hyperlinks>
    <hyperlink ref="B26" r:id="rId3" xr:uid="{00000000-0004-0000-0000-000000000000}"/>
    <hyperlink ref="C7" r:id="rId4" xr:uid="{788993A9-AF59-4068-B8E8-EC735E3943C3}"/>
  </hyperlinks>
  <pageMargins left="0.7" right="0.7" top="0.5" bottom="0.5" header="0.3" footer="0.3"/>
  <pageSetup scale="67" orientation="portrait" r:id="rId5"/>
  <headerFooter>
    <oddHeader>&amp;C&amp;G</oddHeader>
    <oddFooter xml:space="preserve">&amp;LE-2500 Form: NH 2018 RPS Compliance&amp;CInstructions&amp;RPage  &amp;P of &amp;N </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G12"/>
  <sheetViews>
    <sheetView zoomScaleNormal="100" workbookViewId="0">
      <selection activeCell="B5" sqref="B5:C5"/>
    </sheetView>
  </sheetViews>
  <sheetFormatPr defaultRowHeight="14.5" x14ac:dyDescent="0.35"/>
  <cols>
    <col min="1" max="1" width="5.453125" customWidth="1"/>
    <col min="2" max="2" width="14" customWidth="1"/>
    <col min="3" max="3" width="30.1796875" customWidth="1"/>
    <col min="4" max="4" width="9.453125" customWidth="1"/>
    <col min="5" max="5" width="14.26953125" customWidth="1"/>
    <col min="7" max="7" width="17.453125" customWidth="1"/>
  </cols>
  <sheetData>
    <row r="1" spans="2:7" x14ac:dyDescent="0.35">
      <c r="B1" s="2"/>
    </row>
    <row r="2" spans="2:7" ht="15.5" x14ac:dyDescent="0.35">
      <c r="B2" s="16" t="s">
        <v>47</v>
      </c>
    </row>
    <row r="3" spans="2:7" ht="16" thickBot="1" x14ac:dyDescent="0.4">
      <c r="B3" s="3"/>
    </row>
    <row r="4" spans="2:7" ht="19.5" customHeight="1" thickTop="1" thickBot="1" x14ac:dyDescent="0.4">
      <c r="B4" s="161" t="s">
        <v>2</v>
      </c>
      <c r="C4" s="162"/>
      <c r="D4" s="153"/>
      <c r="E4" s="153"/>
      <c r="F4" s="153"/>
      <c r="G4" s="154"/>
    </row>
    <row r="5" spans="2:7" ht="19.5" customHeight="1" thickBot="1" x14ac:dyDescent="0.4">
      <c r="B5" s="163" t="s">
        <v>3</v>
      </c>
      <c r="C5" s="164"/>
      <c r="D5" s="155"/>
      <c r="E5" s="155"/>
      <c r="F5" s="155"/>
      <c r="G5" s="156"/>
    </row>
    <row r="6" spans="2:7" ht="21" customHeight="1" thickBot="1" x14ac:dyDescent="0.4">
      <c r="B6" s="93" t="s">
        <v>4</v>
      </c>
      <c r="C6" s="159"/>
      <c r="D6" s="159"/>
      <c r="E6" s="159"/>
      <c r="F6" s="159"/>
      <c r="G6" s="160"/>
    </row>
    <row r="7" spans="2:7" ht="36" customHeight="1" thickBot="1" x14ac:dyDescent="0.4">
      <c r="B7" s="93" t="s">
        <v>5</v>
      </c>
      <c r="C7" s="155"/>
      <c r="D7" s="155"/>
      <c r="E7" s="155"/>
      <c r="F7" s="155"/>
      <c r="G7" s="156"/>
    </row>
    <row r="8" spans="2:7" ht="32.25" customHeight="1" thickBot="1" x14ac:dyDescent="0.4">
      <c r="B8" s="93" t="s">
        <v>6</v>
      </c>
      <c r="C8" s="94"/>
      <c r="D8" s="95" t="s">
        <v>7</v>
      </c>
      <c r="E8" s="94"/>
      <c r="F8" s="96" t="s">
        <v>8</v>
      </c>
      <c r="G8" s="97"/>
    </row>
    <row r="9" spans="2:7" ht="23.25" customHeight="1" thickBot="1" x14ac:dyDescent="0.4">
      <c r="B9" s="93" t="s">
        <v>9</v>
      </c>
      <c r="C9" s="157"/>
      <c r="D9" s="157"/>
      <c r="E9" s="157"/>
      <c r="F9" s="157"/>
      <c r="G9" s="158"/>
    </row>
    <row r="10" spans="2:7" ht="37.5" customHeight="1" thickBot="1" x14ac:dyDescent="0.4">
      <c r="B10" s="93" t="s">
        <v>10</v>
      </c>
      <c r="C10" s="157"/>
      <c r="D10" s="157"/>
      <c r="E10" s="157"/>
      <c r="F10" s="157"/>
      <c r="G10" s="158"/>
    </row>
    <row r="11" spans="2:7" ht="15" thickBot="1" x14ac:dyDescent="0.4">
      <c r="B11" s="98"/>
      <c r="C11" s="99"/>
      <c r="D11" s="99"/>
      <c r="E11" s="99"/>
      <c r="F11" s="99"/>
      <c r="G11" s="100"/>
    </row>
    <row r="12" spans="2:7" ht="15" thickTop="1" x14ac:dyDescent="0.35"/>
  </sheetData>
  <customSheetViews>
    <customSheetView guid="{692A6489-11F6-4D2C-817F-93F6134BC182}" showPageBreaks="1" fitToPage="1" view="pageLayout" topLeftCell="A47">
      <selection activeCell="E15" sqref="E15"/>
      <pageMargins left="0.7" right="0.7" top="0.75" bottom="0.75" header="0.3" footer="0.3"/>
      <pageSetup scale="90" orientation="portrait" r:id="rId1"/>
      <headerFooter>
        <oddFooter>&amp;LE-2500 Form: NH 2016 RPS Compliance&amp;CSection I&amp;RPage &amp;P of &amp;N</oddFooter>
      </headerFooter>
    </customSheetView>
    <customSheetView guid="{960A4CD6-6C3A-4504-B9B3-05C36E4387D2}" fitToPage="1" topLeftCell="A4">
      <selection activeCell="E15" sqref="E15"/>
      <pageMargins left="0.7" right="0.7" top="0.75" bottom="0.75" header="0.3" footer="0.3"/>
      <pageSetup scale="90" orientation="portrait" r:id="rId2"/>
      <headerFooter>
        <oddFooter>&amp;LE-2500 Form: NH 2015 RPS Compliance&amp;CSection I&amp;RPage &amp;P of &amp;N</oddFooter>
      </headerFooter>
    </customSheetView>
  </customSheetViews>
  <mergeCells count="8">
    <mergeCell ref="D4:G4"/>
    <mergeCell ref="C7:G7"/>
    <mergeCell ref="D5:G5"/>
    <mergeCell ref="C9:G9"/>
    <mergeCell ref="C10:G10"/>
    <mergeCell ref="C6:G6"/>
    <mergeCell ref="B4:C4"/>
    <mergeCell ref="B5:C5"/>
  </mergeCells>
  <pageMargins left="0.7" right="0.7" top="0.75" bottom="0.75" header="0.3" footer="0.3"/>
  <pageSetup scale="90" orientation="portrait" r:id="rId3"/>
  <headerFooter>
    <oddFooter>&amp;LE-2500 Form: NH 2018 RPS Compliance&amp;CSection I&amp;RPage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79"/>
  <sheetViews>
    <sheetView topLeftCell="A45" zoomScale="121" zoomScaleNormal="85" zoomScalePageLayoutView="90" workbookViewId="0">
      <selection activeCell="D49" sqref="D49"/>
    </sheetView>
  </sheetViews>
  <sheetFormatPr defaultRowHeight="14.5" x14ac:dyDescent="0.35"/>
  <cols>
    <col min="1" max="1" width="1.7265625" customWidth="1"/>
    <col min="2" max="2" width="6" customWidth="1"/>
    <col min="3" max="3" width="38.453125" customWidth="1"/>
    <col min="4" max="4" width="16.453125" customWidth="1"/>
    <col min="5" max="5" width="16" customWidth="1"/>
    <col min="6" max="6" width="15.26953125" customWidth="1"/>
    <col min="7" max="7" width="15" customWidth="1"/>
    <col min="8" max="8" width="15.54296875" customWidth="1"/>
    <col min="9" max="9" width="9.1796875" customWidth="1"/>
    <col min="10" max="10" width="18.7265625" customWidth="1"/>
    <col min="12" max="12" width="17.453125" customWidth="1"/>
  </cols>
  <sheetData>
    <row r="1" spans="2:10" ht="18.5" x14ac:dyDescent="0.45">
      <c r="B1" s="56" t="s">
        <v>52</v>
      </c>
      <c r="C1" s="8"/>
      <c r="D1" s="8"/>
      <c r="E1" s="8"/>
    </row>
    <row r="3" spans="2:10" ht="15.5" x14ac:dyDescent="0.35">
      <c r="B3" s="67" t="s">
        <v>11</v>
      </c>
      <c r="I3" s="3"/>
      <c r="J3" s="3"/>
    </row>
    <row r="4" spans="2:10" ht="16" thickBot="1" x14ac:dyDescent="0.4">
      <c r="B4" s="18" t="s">
        <v>12</v>
      </c>
      <c r="C4" s="3"/>
      <c r="I4" s="3"/>
      <c r="J4" s="3"/>
    </row>
    <row r="5" spans="2:10" ht="75" customHeight="1" thickBot="1" x14ac:dyDescent="0.4">
      <c r="B5" s="62" t="s">
        <v>13</v>
      </c>
      <c r="C5" s="20" t="s">
        <v>84</v>
      </c>
      <c r="D5" s="173"/>
      <c r="E5" s="174"/>
      <c r="I5" s="3"/>
      <c r="J5" s="3"/>
    </row>
    <row r="6" spans="2:10" ht="21" customHeight="1" x14ac:dyDescent="0.35">
      <c r="C6" s="175" t="s">
        <v>74</v>
      </c>
      <c r="D6" s="175"/>
      <c r="E6" s="175"/>
      <c r="F6" s="175"/>
      <c r="G6" s="175"/>
      <c r="H6" s="175"/>
      <c r="I6" s="3"/>
      <c r="J6" s="3"/>
    </row>
    <row r="7" spans="2:10" ht="7.5" customHeight="1" x14ac:dyDescent="0.35">
      <c r="B7" s="15"/>
      <c r="I7" s="3"/>
      <c r="J7" s="3"/>
    </row>
    <row r="8" spans="2:10" ht="16" thickBot="1" x14ac:dyDescent="0.4">
      <c r="B8" s="18" t="s">
        <v>114</v>
      </c>
      <c r="C8" s="3"/>
      <c r="I8" s="3"/>
      <c r="J8" s="3"/>
    </row>
    <row r="9" spans="2:10" ht="29.5" thickBot="1" x14ac:dyDescent="0.4">
      <c r="B9" s="21"/>
      <c r="C9" s="22"/>
      <c r="D9" s="23" t="s">
        <v>83</v>
      </c>
      <c r="E9" s="23" t="s">
        <v>43</v>
      </c>
      <c r="F9" s="23" t="s">
        <v>14</v>
      </c>
      <c r="G9" s="24" t="s">
        <v>15</v>
      </c>
      <c r="H9" s="24" t="s">
        <v>16</v>
      </c>
      <c r="I9" s="3"/>
      <c r="J9" s="3"/>
    </row>
    <row r="10" spans="2:10" ht="30.75" customHeight="1" thickBot="1" x14ac:dyDescent="0.4">
      <c r="B10" s="61" t="s">
        <v>17</v>
      </c>
      <c r="C10" s="68" t="s">
        <v>79</v>
      </c>
      <c r="D10" s="76">
        <v>0.11</v>
      </c>
      <c r="E10" s="76">
        <v>2.1999999999999999E-2</v>
      </c>
      <c r="F10" s="76">
        <v>7.0000000000000001E-3</v>
      </c>
      <c r="G10" s="77">
        <v>5.0000000000000001E-3</v>
      </c>
      <c r="H10" s="77">
        <v>1.4999999999999999E-2</v>
      </c>
      <c r="I10" s="3"/>
      <c r="J10" s="3"/>
    </row>
    <row r="11" spans="2:10" ht="35.25" customHeight="1" thickBot="1" x14ac:dyDescent="0.4">
      <c r="B11" s="61" t="s">
        <v>18</v>
      </c>
      <c r="C11" s="68" t="s">
        <v>63</v>
      </c>
      <c r="D11" s="78">
        <f>ROUND(($D$5/1000*D10),0)</f>
        <v>0</v>
      </c>
      <c r="E11" s="78">
        <f>ROUND(($D$5/1000*E10),0)</f>
        <v>0</v>
      </c>
      <c r="F11" s="78">
        <f>ROUND(($D$5/1000*F10),0)</f>
        <v>0</v>
      </c>
      <c r="G11" s="78">
        <f>ROUND(($D$5/1000*G10),0)</f>
        <v>0</v>
      </c>
      <c r="H11" s="78">
        <f>ROUND(($D$5/1000*H10),0)</f>
        <v>0</v>
      </c>
      <c r="I11" s="3"/>
      <c r="J11" s="3"/>
    </row>
    <row r="12" spans="2:10" ht="68.5" customHeight="1" thickBot="1" x14ac:dyDescent="0.4">
      <c r="B12" s="61" t="s">
        <v>19</v>
      </c>
      <c r="C12" s="68" t="s">
        <v>148</v>
      </c>
      <c r="D12" s="78">
        <f>ROUND((0.00006*$D$5/1000),0)</f>
        <v>0</v>
      </c>
      <c r="E12" s="79"/>
      <c r="F12" s="124">
        <f>ROUND((0.010198*$D$5/1000),0)</f>
        <v>0</v>
      </c>
      <c r="G12" s="79"/>
      <c r="H12" s="79"/>
      <c r="I12" s="3"/>
      <c r="J12" s="3" t="s">
        <v>28</v>
      </c>
    </row>
    <row r="13" spans="2:10" ht="49.5" customHeight="1" thickBot="1" x14ac:dyDescent="0.4">
      <c r="B13" s="88" t="s">
        <v>20</v>
      </c>
      <c r="C13" s="92" t="s">
        <v>62</v>
      </c>
      <c r="D13" s="80">
        <f>D11-D12</f>
        <v>0</v>
      </c>
      <c r="E13" s="80">
        <f>E11-E12</f>
        <v>0</v>
      </c>
      <c r="F13" s="125">
        <f>MAX(F11-F12,0)</f>
        <v>0</v>
      </c>
      <c r="G13" s="80">
        <f>G11-G12</f>
        <v>0</v>
      </c>
      <c r="H13" s="80">
        <f>H11-H12</f>
        <v>0</v>
      </c>
      <c r="I13" s="3"/>
      <c r="J13" s="3"/>
    </row>
    <row r="14" spans="2:10" ht="49.5" customHeight="1" thickBot="1" x14ac:dyDescent="0.4">
      <c r="B14" s="61" t="s">
        <v>53</v>
      </c>
      <c r="C14" s="68" t="s">
        <v>115</v>
      </c>
      <c r="D14" s="81">
        <v>0</v>
      </c>
      <c r="E14" s="81">
        <v>0</v>
      </c>
      <c r="F14" s="81"/>
      <c r="G14" s="82">
        <v>0</v>
      </c>
      <c r="H14" s="82">
        <v>0</v>
      </c>
      <c r="I14" s="3"/>
      <c r="J14" s="3"/>
    </row>
    <row r="15" spans="2:10" ht="65.25" customHeight="1" thickBot="1" x14ac:dyDescent="0.4">
      <c r="B15" s="61" t="s">
        <v>21</v>
      </c>
      <c r="C15" s="68" t="s">
        <v>116</v>
      </c>
      <c r="D15" s="81"/>
      <c r="E15" s="81">
        <v>0</v>
      </c>
      <c r="F15" s="81">
        <v>0</v>
      </c>
      <c r="G15" s="82">
        <v>0</v>
      </c>
      <c r="H15" s="82">
        <v>0</v>
      </c>
      <c r="I15" s="3"/>
      <c r="J15" s="3"/>
    </row>
    <row r="16" spans="2:10" ht="45.75" customHeight="1" thickBot="1" x14ac:dyDescent="0.4">
      <c r="B16" s="61" t="s">
        <v>54</v>
      </c>
      <c r="C16" s="68" t="s">
        <v>117</v>
      </c>
      <c r="D16" s="81">
        <v>0</v>
      </c>
      <c r="E16" s="79"/>
      <c r="F16" s="79"/>
      <c r="G16" s="79"/>
      <c r="H16" s="79"/>
      <c r="I16" s="3"/>
      <c r="J16" s="3"/>
    </row>
    <row r="17" spans="2:10" ht="66" customHeight="1" thickBot="1" x14ac:dyDescent="0.4">
      <c r="B17" s="61" t="s">
        <v>55</v>
      </c>
      <c r="C17" s="68" t="s">
        <v>118</v>
      </c>
      <c r="D17" s="81"/>
      <c r="E17" s="81"/>
      <c r="F17" s="81">
        <v>0</v>
      </c>
      <c r="G17" s="82"/>
      <c r="H17" s="82"/>
      <c r="I17" s="3"/>
      <c r="J17" s="3"/>
    </row>
    <row r="18" spans="2:10" ht="49.5" customHeight="1" thickBot="1" x14ac:dyDescent="0.4">
      <c r="B18" s="61" t="s">
        <v>56</v>
      </c>
      <c r="C18" s="68" t="s">
        <v>119</v>
      </c>
      <c r="D18" s="81">
        <v>0</v>
      </c>
      <c r="E18" s="79"/>
      <c r="F18" s="79"/>
      <c r="G18" s="79"/>
      <c r="H18" s="79"/>
      <c r="I18" s="3"/>
      <c r="J18" s="3"/>
    </row>
    <row r="19" spans="2:10" ht="67.5" customHeight="1" thickBot="1" x14ac:dyDescent="0.4">
      <c r="B19" s="61" t="s">
        <v>57</v>
      </c>
      <c r="C19" s="68" t="s">
        <v>120</v>
      </c>
      <c r="D19" s="81">
        <v>0</v>
      </c>
      <c r="E19" s="81">
        <v>0</v>
      </c>
      <c r="F19" s="81">
        <v>0</v>
      </c>
      <c r="G19" s="82">
        <v>0</v>
      </c>
      <c r="H19" s="82">
        <v>0</v>
      </c>
      <c r="I19" s="3"/>
      <c r="J19" s="3"/>
    </row>
    <row r="20" spans="2:10" ht="48" customHeight="1" thickBot="1" x14ac:dyDescent="0.4">
      <c r="B20" s="74" t="s">
        <v>37</v>
      </c>
      <c r="C20" s="75" t="s">
        <v>121</v>
      </c>
      <c r="D20" s="83">
        <v>0</v>
      </c>
      <c r="E20" s="84"/>
      <c r="F20" s="84"/>
      <c r="G20" s="84"/>
      <c r="H20" s="84"/>
      <c r="I20" s="3"/>
      <c r="J20" s="3"/>
    </row>
    <row r="21" spans="2:10" s="58" customFormat="1" ht="35.25" customHeight="1" thickBot="1" x14ac:dyDescent="0.4">
      <c r="B21" s="71" t="s">
        <v>75</v>
      </c>
      <c r="C21" s="73" t="s">
        <v>88</v>
      </c>
      <c r="D21" s="85">
        <f>D17+D18+D19+D20</f>
        <v>0</v>
      </c>
      <c r="E21" s="85">
        <f>E17+E18+E19+E20</f>
        <v>0</v>
      </c>
      <c r="F21" s="85">
        <f>F17+F18+F19+F20</f>
        <v>0</v>
      </c>
      <c r="G21" s="85">
        <f>G17+G18+G19+G20</f>
        <v>0</v>
      </c>
      <c r="H21" s="85">
        <f>H17+H18+H19+H20</f>
        <v>0</v>
      </c>
      <c r="I21" s="57"/>
      <c r="J21" s="57"/>
    </row>
    <row r="22" spans="2:10" s="58" customFormat="1" ht="35.25" customHeight="1" thickBot="1" x14ac:dyDescent="0.4">
      <c r="B22" s="71" t="s">
        <v>76</v>
      </c>
      <c r="C22" s="72" t="s">
        <v>78</v>
      </c>
      <c r="D22" s="106">
        <f>ROUND(0.3*D13,0)</f>
        <v>0</v>
      </c>
      <c r="E22" s="106">
        <f t="shared" ref="E22:H22" si="0">ROUND(0.3*E13,0)</f>
        <v>0</v>
      </c>
      <c r="F22" s="106">
        <f t="shared" si="0"/>
        <v>0</v>
      </c>
      <c r="G22" s="106">
        <f t="shared" si="0"/>
        <v>0</v>
      </c>
      <c r="H22" s="106">
        <f t="shared" si="0"/>
        <v>0</v>
      </c>
      <c r="I22" s="57"/>
      <c r="J22" s="57"/>
    </row>
    <row r="23" spans="2:10" s="58" customFormat="1" ht="33.75" customHeight="1" thickBot="1" x14ac:dyDescent="0.4">
      <c r="B23" s="66" t="s">
        <v>77</v>
      </c>
      <c r="C23" s="72" t="s">
        <v>89</v>
      </c>
      <c r="D23" s="86" t="str">
        <f>IF(D17+D18+D19+D20 &lt;= D22,"OK","Banked RECs Error")</f>
        <v>OK</v>
      </c>
      <c r="E23" s="86" t="str">
        <f>IF(E17+E18+E19+E20 &lt;= E22,"OK","Banked RECs Error")</f>
        <v>OK</v>
      </c>
      <c r="F23" s="86" t="str">
        <f>IF(F17+F18+F19+F20 &lt;= F22,"OK","Banked RECs Error")</f>
        <v>OK</v>
      </c>
      <c r="G23" s="86" t="str">
        <f>IF(G17+G18+G19+G20 &lt;= G22,"OK","Banked RECs Error")</f>
        <v>OK</v>
      </c>
      <c r="H23" s="86" t="str">
        <f>IF(H17+H18+H19+H20 &lt;= H22,"OK","Banked RECs Error")</f>
        <v>OK</v>
      </c>
      <c r="I23" s="57"/>
      <c r="J23" s="57"/>
    </row>
    <row r="24" spans="2:10" s="58" customFormat="1" ht="31.5" customHeight="1" thickBot="1" x14ac:dyDescent="0.4">
      <c r="B24" s="66" t="s">
        <v>81</v>
      </c>
      <c r="C24" s="73" t="s">
        <v>80</v>
      </c>
      <c r="D24" s="105">
        <f>ROUND(IF(SUM(D17:D20)&gt;(D13*0.3),(D13*0.3),SUM(D17:D20)),0)</f>
        <v>0</v>
      </c>
      <c r="E24" s="105">
        <f>ROUND(IF(SUM(E17:E20)&gt;(E13*0.3),(E13*0.3),SUM(E17:E20)),0)</f>
        <v>0</v>
      </c>
      <c r="F24" s="105">
        <f>ROUND(IF(SUM(F17:F20)&gt;(F13*0.3),(F13*0.3),SUM(F17:F20)),0)</f>
        <v>0</v>
      </c>
      <c r="G24" s="105">
        <f>ROUND(IF(SUM(G17:G20)&gt;(G13*0.3),(G13*0.3),SUM(G17:G20)),0)</f>
        <v>0</v>
      </c>
      <c r="H24" s="105">
        <f>ROUND(IF(SUM(H17:H20)&gt;(H13*0.3),(H13*0.3),SUM(H17:H20)),0)</f>
        <v>0</v>
      </c>
      <c r="I24" s="57"/>
      <c r="J24" s="57"/>
    </row>
    <row r="25" spans="2:10" ht="76.5" customHeight="1" thickBot="1" x14ac:dyDescent="0.4">
      <c r="B25" s="61" t="s">
        <v>38</v>
      </c>
      <c r="C25" s="68" t="s">
        <v>122</v>
      </c>
      <c r="D25" s="78">
        <f>ROUND((D12+D15+D16+D17+D18+D19+D20),0)</f>
        <v>0</v>
      </c>
      <c r="E25" s="78">
        <f>ROUND((E12+E15+E16+E17+E18+E19+E20),0)</f>
        <v>0</v>
      </c>
      <c r="F25" s="124">
        <f>ROUND(((MIN(F12,F11))+F14+F15+F16+F17+F18+F19+F20),0)</f>
        <v>0</v>
      </c>
      <c r="G25" s="78">
        <f>ROUND((G12+G15+G16+G17+G18+G19+G20),0)</f>
        <v>0</v>
      </c>
      <c r="H25" s="78">
        <f>ROUND((H12+H15+H16+H17+H18+H19+H20),0)</f>
        <v>0</v>
      </c>
      <c r="I25" s="3"/>
      <c r="J25" s="104"/>
    </row>
    <row r="26" spans="2:10" ht="48.75" customHeight="1" thickBot="1" x14ac:dyDescent="0.4">
      <c r="B26" s="62" t="s">
        <v>58</v>
      </c>
      <c r="C26" s="69" t="s">
        <v>85</v>
      </c>
      <c r="D26" s="87">
        <f>ROUND(IF((D11-D25)&lt;0,0,(D11-D25)),0)</f>
        <v>0</v>
      </c>
      <c r="E26" s="87">
        <f>ROUND(IF((E11-E25)&lt;0,0,(E11-E25)),0)</f>
        <v>0</v>
      </c>
      <c r="F26" s="87">
        <f>ROUND(IF((F11-F25)&lt;0,0,(F11-F25)),0)</f>
        <v>0</v>
      </c>
      <c r="G26" s="87">
        <f>ROUND(IF((G11-G25)&lt;0,0,(G11-G25)),0)</f>
        <v>0</v>
      </c>
      <c r="H26" s="87">
        <f>ROUND(IF((H11-H25)&lt;0,0,(H11-H25)),0)</f>
        <v>0</v>
      </c>
      <c r="I26" s="3"/>
      <c r="J26" s="3"/>
    </row>
    <row r="27" spans="2:10" ht="15.5" x14ac:dyDescent="0.35">
      <c r="B27" s="1"/>
      <c r="C27" s="3"/>
      <c r="D27" s="3"/>
      <c r="E27" s="3"/>
      <c r="F27" s="3"/>
      <c r="G27" s="3"/>
      <c r="H27" s="3"/>
      <c r="I27" s="3"/>
      <c r="J27" s="3"/>
    </row>
    <row r="28" spans="2:10" ht="16" thickBot="1" x14ac:dyDescent="0.4">
      <c r="B28" s="18" t="s">
        <v>22</v>
      </c>
      <c r="C28" s="3"/>
      <c r="I28" s="3"/>
      <c r="J28" s="3"/>
    </row>
    <row r="29" spans="2:10" ht="29.5" thickBot="1" x14ac:dyDescent="0.4">
      <c r="B29" s="30"/>
      <c r="C29" s="31"/>
      <c r="D29" s="23" t="s">
        <v>83</v>
      </c>
      <c r="E29" s="23" t="s">
        <v>43</v>
      </c>
      <c r="F29" s="23" t="s">
        <v>14</v>
      </c>
      <c r="G29" s="23" t="s">
        <v>23</v>
      </c>
      <c r="H29" s="23" t="s">
        <v>16</v>
      </c>
      <c r="I29" s="3"/>
      <c r="J29" s="3"/>
    </row>
    <row r="30" spans="2:10" ht="53.25" customHeight="1" thickBot="1" x14ac:dyDescent="0.4">
      <c r="B30" s="60" t="s">
        <v>25</v>
      </c>
      <c r="C30" s="68" t="s">
        <v>64</v>
      </c>
      <c r="D30" s="59">
        <f>D26</f>
        <v>0</v>
      </c>
      <c r="E30" s="59">
        <f>E26</f>
        <v>0</v>
      </c>
      <c r="F30" s="59">
        <f>F26</f>
        <v>0</v>
      </c>
      <c r="G30" s="59">
        <f>G26</f>
        <v>0</v>
      </c>
      <c r="H30" s="59">
        <f>H26</f>
        <v>0</v>
      </c>
      <c r="I30" s="3"/>
      <c r="J30" s="3"/>
    </row>
    <row r="31" spans="2:10" ht="50.25" customHeight="1" thickBot="1" x14ac:dyDescent="0.4">
      <c r="B31" s="60" t="s">
        <v>65</v>
      </c>
      <c r="C31" s="68" t="s">
        <v>144</v>
      </c>
      <c r="D31" s="32">
        <v>61.18</v>
      </c>
      <c r="E31" s="32">
        <v>27.8</v>
      </c>
      <c r="F31" s="32">
        <v>61.18</v>
      </c>
      <c r="G31" s="32">
        <v>38.89</v>
      </c>
      <c r="H31" s="32">
        <v>32.72</v>
      </c>
      <c r="I31" s="3"/>
      <c r="J31" s="3"/>
    </row>
    <row r="32" spans="2:10" ht="50.25" customHeight="1" thickBot="1" x14ac:dyDescent="0.4">
      <c r="B32" s="60" t="s">
        <v>66</v>
      </c>
      <c r="C32" s="68" t="s">
        <v>68</v>
      </c>
      <c r="D32" s="32">
        <f>ROUND((D30*D31),2)</f>
        <v>0</v>
      </c>
      <c r="E32" s="32">
        <f>ROUND((E30*E31),2)</f>
        <v>0</v>
      </c>
      <c r="F32" s="32">
        <f>ROUND((F30*F31),2)</f>
        <v>0</v>
      </c>
      <c r="G32" s="32">
        <f>ROUND((G30*G31),2)</f>
        <v>0</v>
      </c>
      <c r="H32" s="32">
        <f>ROUND((H30*H31),2)</f>
        <v>0</v>
      </c>
      <c r="I32" s="3"/>
      <c r="J32" s="3"/>
    </row>
    <row r="33" spans="2:10" ht="18.75" customHeight="1" x14ac:dyDescent="0.35">
      <c r="B33" s="33"/>
      <c r="C33" s="33"/>
      <c r="D33" s="34"/>
      <c r="E33" s="34"/>
      <c r="F33" s="34"/>
      <c r="G33" s="34"/>
      <c r="H33" s="34"/>
      <c r="I33" s="3"/>
      <c r="J33" s="3"/>
    </row>
    <row r="34" spans="2:10" x14ac:dyDescent="0.35">
      <c r="C34" s="35" t="s">
        <v>86</v>
      </c>
      <c r="D34" s="25"/>
      <c r="E34" s="25"/>
      <c r="F34" s="25"/>
      <c r="G34" s="25"/>
      <c r="H34" s="36">
        <f>SUM(D32:H32)</f>
        <v>0</v>
      </c>
    </row>
    <row r="35" spans="2:10" ht="125.25" customHeight="1" x14ac:dyDescent="0.35">
      <c r="C35" s="176" t="s">
        <v>123</v>
      </c>
      <c r="D35" s="176"/>
      <c r="E35" s="176"/>
      <c r="F35" s="176"/>
      <c r="G35" s="176"/>
      <c r="H35" s="176"/>
    </row>
    <row r="36" spans="2:10" ht="39" customHeight="1" x14ac:dyDescent="0.35">
      <c r="B36" s="15" t="s">
        <v>35</v>
      </c>
      <c r="C36" s="10"/>
      <c r="D36" s="10"/>
      <c r="E36" s="10"/>
      <c r="F36" s="10"/>
      <c r="G36" s="10"/>
      <c r="H36" s="10"/>
    </row>
    <row r="37" spans="2:10" ht="31.5" customHeight="1" x14ac:dyDescent="0.35">
      <c r="B37" s="37" t="s">
        <v>39</v>
      </c>
      <c r="C37" s="167" t="s">
        <v>48</v>
      </c>
      <c r="D37" s="167"/>
      <c r="E37" s="167"/>
      <c r="F37" s="167"/>
      <c r="G37" s="167"/>
      <c r="H37" s="167"/>
    </row>
    <row r="38" spans="2:10" ht="27" customHeight="1" x14ac:dyDescent="0.35">
      <c r="C38" s="38" t="s">
        <v>124</v>
      </c>
      <c r="D38" s="10"/>
      <c r="E38" s="10"/>
      <c r="F38" s="10"/>
      <c r="G38" s="10"/>
      <c r="H38" s="10"/>
      <c r="I38" s="4"/>
    </row>
    <row r="39" spans="2:10" ht="18.75" customHeight="1" x14ac:dyDescent="0.35">
      <c r="C39" s="10"/>
      <c r="D39" s="10"/>
      <c r="E39" s="10"/>
      <c r="F39" s="10"/>
      <c r="G39" s="10"/>
      <c r="H39" s="10"/>
    </row>
    <row r="40" spans="2:10" ht="46.5" customHeight="1" x14ac:dyDescent="0.35">
      <c r="B40" s="37" t="s">
        <v>40</v>
      </c>
      <c r="C40" s="167" t="s">
        <v>87</v>
      </c>
      <c r="D40" s="167"/>
      <c r="E40" s="167"/>
      <c r="F40" s="167"/>
      <c r="G40" s="167"/>
      <c r="H40" s="167"/>
    </row>
    <row r="41" spans="2:10" ht="24" customHeight="1" x14ac:dyDescent="0.35">
      <c r="C41" s="38" t="s">
        <v>125</v>
      </c>
      <c r="D41" s="28"/>
      <c r="E41" s="28"/>
      <c r="F41" s="39"/>
      <c r="G41" s="39"/>
      <c r="H41" s="39"/>
      <c r="I41" s="9"/>
    </row>
    <row r="42" spans="2:10" ht="20.25" customHeight="1" x14ac:dyDescent="0.35">
      <c r="C42" s="10"/>
      <c r="D42" s="10"/>
      <c r="E42" s="10"/>
      <c r="F42" s="10"/>
      <c r="G42" s="10"/>
      <c r="H42" s="10"/>
    </row>
    <row r="43" spans="2:10" ht="12.75" customHeight="1" x14ac:dyDescent="0.35">
      <c r="C43" s="40"/>
    </row>
    <row r="44" spans="2:10" ht="18" customHeight="1" x14ac:dyDescent="0.35">
      <c r="C44" s="10"/>
      <c r="D44" s="10"/>
      <c r="E44" s="10"/>
      <c r="F44" s="10"/>
      <c r="G44" s="10"/>
      <c r="H44" s="10"/>
    </row>
    <row r="45" spans="2:10" x14ac:dyDescent="0.35">
      <c r="B45" s="15"/>
    </row>
    <row r="46" spans="2:10" ht="16" thickBot="1" x14ac:dyDescent="0.4">
      <c r="B46" s="18" t="s">
        <v>24</v>
      </c>
      <c r="I46" s="3"/>
      <c r="J46" s="3"/>
    </row>
    <row r="47" spans="2:10" ht="35.25" customHeight="1" thickBot="1" x14ac:dyDescent="0.4">
      <c r="B47" s="41"/>
      <c r="C47" s="42"/>
      <c r="D47" s="19" t="s">
        <v>83</v>
      </c>
      <c r="E47" s="19" t="s">
        <v>43</v>
      </c>
      <c r="F47" s="19" t="s">
        <v>14</v>
      </c>
      <c r="G47" s="19" t="s">
        <v>23</v>
      </c>
      <c r="H47" s="19" t="s">
        <v>16</v>
      </c>
      <c r="I47" s="3"/>
      <c r="J47" s="3"/>
    </row>
    <row r="48" spans="2:10" ht="35.25" customHeight="1" thickBot="1" x14ac:dyDescent="0.4">
      <c r="B48" s="60" t="s">
        <v>26</v>
      </c>
      <c r="C48" s="89" t="s">
        <v>126</v>
      </c>
      <c r="D48" s="43"/>
      <c r="E48" s="43"/>
      <c r="F48" s="43"/>
      <c r="G48" s="43"/>
      <c r="H48" s="43"/>
      <c r="I48" s="3"/>
      <c r="J48" s="3"/>
    </row>
    <row r="49" spans="2:10" ht="36.75" customHeight="1" thickBot="1" x14ac:dyDescent="0.4">
      <c r="B49" s="63" t="s">
        <v>27</v>
      </c>
      <c r="C49" s="90" t="s">
        <v>127</v>
      </c>
      <c r="D49" s="45"/>
      <c r="E49" s="45"/>
      <c r="F49" s="45"/>
      <c r="G49" s="45"/>
      <c r="H49" s="45"/>
      <c r="I49" s="3"/>
      <c r="J49" s="3"/>
    </row>
    <row r="50" spans="2:10" ht="38.25" customHeight="1" thickBot="1" x14ac:dyDescent="0.4">
      <c r="B50" s="64" t="s">
        <v>59</v>
      </c>
      <c r="C50" s="69" t="s">
        <v>71</v>
      </c>
      <c r="D50" s="44">
        <f>SUM(D48:D49)</f>
        <v>0</v>
      </c>
      <c r="E50" s="44">
        <f>SUM(E48:E49)</f>
        <v>0</v>
      </c>
      <c r="F50" s="44">
        <f>SUM(F48:F49)</f>
        <v>0</v>
      </c>
      <c r="G50" s="44">
        <f>SUM(G48:G49)</f>
        <v>0</v>
      </c>
      <c r="H50" s="20">
        <f>SUM(H48:H49)</f>
        <v>0</v>
      </c>
      <c r="I50" s="3"/>
      <c r="J50" s="3"/>
    </row>
    <row r="51" spans="2:10" ht="15.5" x14ac:dyDescent="0.35">
      <c r="B51" s="33"/>
      <c r="C51" s="33"/>
      <c r="D51" s="33"/>
      <c r="E51" s="33"/>
      <c r="F51" s="33"/>
      <c r="G51" s="33"/>
      <c r="H51" s="33"/>
      <c r="I51" s="3"/>
      <c r="J51" s="3"/>
    </row>
    <row r="52" spans="2:10" ht="15.5" x14ac:dyDescent="0.35">
      <c r="B52" s="7"/>
      <c r="C52" s="7"/>
      <c r="D52" s="7"/>
      <c r="E52" s="7"/>
      <c r="F52" s="7"/>
      <c r="G52" s="7"/>
      <c r="H52" s="7"/>
      <c r="I52" s="3"/>
      <c r="J52" s="3"/>
    </row>
    <row r="53" spans="2:10" ht="15.5" x14ac:dyDescent="0.35">
      <c r="B53" s="1"/>
      <c r="C53" s="3"/>
      <c r="D53" s="3"/>
      <c r="E53" s="3"/>
      <c r="F53" s="3"/>
      <c r="G53" s="3"/>
      <c r="H53" s="3"/>
      <c r="I53" s="3"/>
      <c r="J53" s="3"/>
    </row>
    <row r="54" spans="2:10" ht="16" thickBot="1" x14ac:dyDescent="0.4">
      <c r="B54" s="18" t="s">
        <v>145</v>
      </c>
      <c r="C54" s="3"/>
      <c r="D54" s="3"/>
      <c r="E54" s="3"/>
      <c r="F54" s="3"/>
      <c r="G54" s="3"/>
      <c r="H54" s="3"/>
      <c r="I54" s="3"/>
      <c r="J54" s="3"/>
    </row>
    <row r="55" spans="2:10" ht="38.25" customHeight="1" thickBot="1" x14ac:dyDescent="0.4">
      <c r="B55" s="46"/>
      <c r="C55" s="29"/>
      <c r="D55" s="19" t="s">
        <v>83</v>
      </c>
      <c r="E55" s="19" t="s">
        <v>43</v>
      </c>
      <c r="F55" s="19" t="s">
        <v>14</v>
      </c>
      <c r="G55" s="19" t="s">
        <v>23</v>
      </c>
      <c r="H55" s="19" t="s">
        <v>16</v>
      </c>
      <c r="I55" s="3"/>
      <c r="J55" s="3"/>
    </row>
    <row r="56" spans="2:10" ht="66.75" customHeight="1" thickBot="1" x14ac:dyDescent="0.4">
      <c r="B56" s="55" t="s">
        <v>60</v>
      </c>
      <c r="C56" s="68" t="s">
        <v>128</v>
      </c>
      <c r="D56" s="47"/>
      <c r="E56" s="47"/>
      <c r="F56" s="47"/>
      <c r="G56" s="47"/>
      <c r="H56" s="47"/>
      <c r="I56" s="3"/>
      <c r="J56" s="3"/>
    </row>
    <row r="57" spans="2:10" ht="54" customHeight="1" thickBot="1" x14ac:dyDescent="0.4">
      <c r="B57" s="54" t="s">
        <v>61</v>
      </c>
      <c r="C57" s="89" t="s">
        <v>129</v>
      </c>
      <c r="D57" s="48"/>
      <c r="E57" s="48"/>
      <c r="F57" s="48"/>
      <c r="G57" s="48"/>
      <c r="H57" s="48"/>
      <c r="I57" s="3"/>
      <c r="J57" s="3"/>
    </row>
    <row r="58" spans="2:10" ht="54.75" customHeight="1" thickBot="1" x14ac:dyDescent="0.4">
      <c r="B58" s="65" t="s">
        <v>67</v>
      </c>
      <c r="C58" s="90" t="s">
        <v>130</v>
      </c>
      <c r="D58" s="49"/>
      <c r="E58" s="49"/>
      <c r="F58" s="49"/>
      <c r="G58" s="49"/>
      <c r="H58" s="49"/>
      <c r="I58" s="3"/>
      <c r="J58" s="3"/>
    </row>
    <row r="59" spans="2:10" ht="50.25" customHeight="1" x14ac:dyDescent="0.35">
      <c r="B59" s="18"/>
      <c r="C59" s="3"/>
      <c r="D59" s="3"/>
      <c r="E59" s="3"/>
      <c r="F59" s="3"/>
      <c r="G59" s="3"/>
      <c r="H59" s="3"/>
      <c r="I59" s="3"/>
      <c r="J59" s="3"/>
    </row>
    <row r="60" spans="2:10" ht="17.25" customHeight="1" thickBot="1" x14ac:dyDescent="0.4">
      <c r="B60" s="18" t="s">
        <v>41</v>
      </c>
      <c r="C60" s="3"/>
      <c r="D60" s="3"/>
      <c r="E60" s="3"/>
      <c r="F60" s="3"/>
      <c r="G60" s="3"/>
      <c r="H60" s="3"/>
      <c r="I60" s="3"/>
      <c r="J60" s="3"/>
    </row>
    <row r="61" spans="2:10" ht="81" customHeight="1" thickBot="1" x14ac:dyDescent="0.4">
      <c r="B61" s="50"/>
      <c r="C61" s="91" t="s">
        <v>42</v>
      </c>
      <c r="D61" s="91" t="s">
        <v>132</v>
      </c>
      <c r="E61" s="91" t="s">
        <v>69</v>
      </c>
      <c r="F61" s="91" t="s">
        <v>70</v>
      </c>
      <c r="G61" s="3"/>
      <c r="H61" s="3"/>
      <c r="I61" s="3"/>
    </row>
    <row r="62" spans="2:10" ht="15.5" x14ac:dyDescent="0.35">
      <c r="B62" s="168">
        <v>1</v>
      </c>
      <c r="C62" s="170"/>
      <c r="D62" s="165"/>
      <c r="E62" s="165"/>
      <c r="F62" s="165"/>
      <c r="G62" s="3"/>
      <c r="H62" s="3"/>
      <c r="I62" s="3"/>
    </row>
    <row r="63" spans="2:10" ht="16" thickBot="1" x14ac:dyDescent="0.4">
      <c r="B63" s="169"/>
      <c r="C63" s="171"/>
      <c r="D63" s="166"/>
      <c r="E63" s="166"/>
      <c r="F63" s="166"/>
      <c r="G63" s="3"/>
      <c r="H63" s="3"/>
      <c r="I63" s="3"/>
    </row>
    <row r="64" spans="2:10" ht="15.5" x14ac:dyDescent="0.35">
      <c r="B64" s="168">
        <v>2</v>
      </c>
      <c r="C64" s="170"/>
      <c r="D64" s="165"/>
      <c r="E64" s="165"/>
      <c r="F64" s="165"/>
      <c r="G64" s="3"/>
      <c r="H64" s="3"/>
      <c r="I64" s="3"/>
    </row>
    <row r="65" spans="2:10" ht="16" thickBot="1" x14ac:dyDescent="0.4">
      <c r="B65" s="169"/>
      <c r="C65" s="171"/>
      <c r="D65" s="166"/>
      <c r="E65" s="166"/>
      <c r="F65" s="166"/>
      <c r="G65" s="3"/>
      <c r="H65" s="3"/>
      <c r="I65" s="3"/>
    </row>
    <row r="66" spans="2:10" ht="15.5" x14ac:dyDescent="0.35">
      <c r="B66" s="168">
        <v>3</v>
      </c>
      <c r="C66" s="170"/>
      <c r="D66" s="165"/>
      <c r="E66" s="165"/>
      <c r="F66" s="165"/>
      <c r="G66" s="3"/>
      <c r="H66" s="3"/>
      <c r="I66" s="3"/>
    </row>
    <row r="67" spans="2:10" ht="16" thickBot="1" x14ac:dyDescent="0.4">
      <c r="B67" s="169"/>
      <c r="C67" s="171"/>
      <c r="D67" s="166"/>
      <c r="E67" s="166"/>
      <c r="F67" s="166"/>
      <c r="G67" s="3"/>
      <c r="H67" s="3"/>
      <c r="I67" s="3"/>
    </row>
    <row r="68" spans="2:10" ht="15.5" x14ac:dyDescent="0.35">
      <c r="B68" s="168">
        <v>4</v>
      </c>
      <c r="C68" s="170"/>
      <c r="D68" s="165"/>
      <c r="E68" s="165"/>
      <c r="F68" s="165"/>
      <c r="G68" s="3"/>
      <c r="H68" s="3"/>
      <c r="I68" s="3"/>
    </row>
    <row r="69" spans="2:10" ht="16" thickBot="1" x14ac:dyDescent="0.4">
      <c r="B69" s="169"/>
      <c r="C69" s="171"/>
      <c r="D69" s="166"/>
      <c r="E69" s="166"/>
      <c r="F69" s="166"/>
      <c r="G69" s="3"/>
      <c r="H69" s="3"/>
      <c r="I69" s="3"/>
    </row>
    <row r="70" spans="2:10" ht="15.5" x14ac:dyDescent="0.35">
      <c r="B70" s="54"/>
      <c r="C70" s="170"/>
      <c r="D70" s="165"/>
      <c r="E70" s="165"/>
      <c r="F70" s="165"/>
      <c r="G70" s="3"/>
      <c r="H70" s="3"/>
      <c r="I70" s="3"/>
    </row>
    <row r="71" spans="2:10" ht="16" thickBot="1" x14ac:dyDescent="0.4">
      <c r="B71" s="55">
        <v>5</v>
      </c>
      <c r="C71" s="171"/>
      <c r="D71" s="166"/>
      <c r="E71" s="166"/>
      <c r="F71" s="166"/>
      <c r="G71" s="3"/>
      <c r="H71" s="3"/>
      <c r="I71" s="3"/>
    </row>
    <row r="72" spans="2:10" ht="15.5" x14ac:dyDescent="0.35">
      <c r="B72" s="54"/>
      <c r="C72" s="170"/>
      <c r="D72" s="165"/>
      <c r="E72" s="165"/>
      <c r="F72" s="165"/>
      <c r="G72" s="3"/>
      <c r="H72" s="3"/>
      <c r="I72" s="3"/>
    </row>
    <row r="73" spans="2:10" ht="16" thickBot="1" x14ac:dyDescent="0.4">
      <c r="B73" s="55">
        <v>6</v>
      </c>
      <c r="C73" s="171"/>
      <c r="D73" s="166"/>
      <c r="E73" s="166"/>
      <c r="F73" s="166"/>
      <c r="G73" s="3"/>
      <c r="H73" s="3"/>
      <c r="I73" s="3"/>
    </row>
    <row r="74" spans="2:10" ht="15.5" x14ac:dyDescent="0.35">
      <c r="B74" s="17"/>
      <c r="C74" s="51"/>
      <c r="D74" s="52"/>
      <c r="E74" s="52"/>
      <c r="F74" s="52"/>
      <c r="G74" s="52"/>
      <c r="H74" s="3"/>
      <c r="I74" s="3"/>
      <c r="J74" s="3"/>
    </row>
    <row r="75" spans="2:10" ht="15.5" x14ac:dyDescent="0.35">
      <c r="B75" s="18" t="s">
        <v>36</v>
      </c>
      <c r="I75" s="3"/>
      <c r="J75" s="3"/>
    </row>
    <row r="76" spans="2:10" ht="66.75" customHeight="1" x14ac:dyDescent="0.35">
      <c r="B76" s="26" t="s">
        <v>39</v>
      </c>
      <c r="C76" s="172" t="s">
        <v>49</v>
      </c>
      <c r="D76" s="172"/>
      <c r="E76" s="172"/>
      <c r="F76" s="172"/>
      <c r="G76" s="172"/>
      <c r="H76" s="172"/>
      <c r="I76" s="3"/>
      <c r="J76" s="3"/>
    </row>
    <row r="77" spans="2:10" ht="28.5" customHeight="1" x14ac:dyDescent="0.35">
      <c r="C77" s="27" t="s">
        <v>131</v>
      </c>
      <c r="D77" s="53"/>
      <c r="E77" s="53"/>
      <c r="F77" s="53"/>
      <c r="G77" s="53"/>
      <c r="H77" s="53"/>
      <c r="I77" s="3"/>
      <c r="J77" s="3"/>
    </row>
    <row r="79" spans="2:10" ht="32.25" customHeight="1" x14ac:dyDescent="0.35"/>
  </sheetData>
  <sheetProtection algorithmName="SHA-512" hashValue="Q5jXhWNmWODRnzC03ESZIwU9OpbxnCcedfvNPw5QArxL4NNjwuUuakIZD6KQ45KzQ8xUqXOw8w11cIMg3GVRYQ==" saltValue="SrCSJz7qzfFs+0bbBzJ36A==" spinCount="100000" sheet="1" objects="1" scenarios="1"/>
  <customSheetViews>
    <customSheetView guid="{692A6489-11F6-4D2C-817F-93F6134BC182}" showPageBreaks="1" fitToPage="1" printArea="1" view="pageLayout" topLeftCell="A83">
      <selection activeCell="B91" sqref="B91"/>
      <rowBreaks count="2" manualBreakCount="2">
        <brk id="22" max="6" man="1"/>
        <brk id="45" max="5" man="1"/>
      </rowBreaks>
      <pageMargins left="0.7" right="0.7" top="0.75" bottom="0.75" header="0.3" footer="0.3"/>
      <pageSetup scale="74" fitToHeight="0" orientation="portrait" r:id="rId1"/>
      <headerFooter>
        <oddFooter>&amp;LE-2500 Form: NH 2016 RPS Compliance&amp;CSection II&amp;RPage &amp;P of &amp;N</oddFooter>
      </headerFooter>
    </customSheetView>
    <customSheetView guid="{960A4CD6-6C3A-4504-B9B3-05C36E4387D2}" fitToPage="1">
      <selection activeCell="B73" sqref="B73"/>
      <rowBreaks count="2" manualBreakCount="2">
        <brk id="22" max="6" man="1"/>
        <brk id="45" max="5" man="1"/>
      </rowBreaks>
      <pageMargins left="0.7" right="0.7" top="0.75" bottom="0.75" header="0.3" footer="0.3"/>
      <pageSetup scale="74" fitToHeight="0" orientation="portrait" r:id="rId2"/>
      <headerFooter>
        <oddFooter>&amp;LE-2500 Form: NH 2015 RPS Compliance&amp;CSection II&amp;RPage &amp;P of &amp;N</oddFooter>
      </headerFooter>
    </customSheetView>
  </customSheetViews>
  <mergeCells count="34">
    <mergeCell ref="D5:E5"/>
    <mergeCell ref="B64:B65"/>
    <mergeCell ref="C64:C65"/>
    <mergeCell ref="D64:D65"/>
    <mergeCell ref="E64:E65"/>
    <mergeCell ref="C6:H6"/>
    <mergeCell ref="C35:H35"/>
    <mergeCell ref="C37:H37"/>
    <mergeCell ref="B62:B63"/>
    <mergeCell ref="C62:C63"/>
    <mergeCell ref="D62:D63"/>
    <mergeCell ref="E62:E63"/>
    <mergeCell ref="F62:F63"/>
    <mergeCell ref="B66:B67"/>
    <mergeCell ref="C66:C67"/>
    <mergeCell ref="C76:H76"/>
    <mergeCell ref="C72:C73"/>
    <mergeCell ref="D72:D73"/>
    <mergeCell ref="E72:E73"/>
    <mergeCell ref="B68:B69"/>
    <mergeCell ref="C70:C71"/>
    <mergeCell ref="D70:D71"/>
    <mergeCell ref="E70:E71"/>
    <mergeCell ref="D68:D69"/>
    <mergeCell ref="E68:E69"/>
    <mergeCell ref="F72:F73"/>
    <mergeCell ref="C68:C69"/>
    <mergeCell ref="F68:F69"/>
    <mergeCell ref="D66:D67"/>
    <mergeCell ref="E66:E67"/>
    <mergeCell ref="F66:F67"/>
    <mergeCell ref="C40:H40"/>
    <mergeCell ref="F70:F71"/>
    <mergeCell ref="F64:F65"/>
  </mergeCells>
  <pageMargins left="0.7" right="0.7" top="0.5" bottom="0.25" header="0.3" footer="0.3"/>
  <pageSetup scale="73" fitToHeight="0" orientation="portrait" r:id="rId3"/>
  <rowBreaks count="2" manualBreakCount="2">
    <brk id="26" min="1" max="7" man="1"/>
    <brk id="50" min="1" max="6"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H32"/>
  <sheetViews>
    <sheetView tabSelected="1" topLeftCell="A5" zoomScaleNormal="100" workbookViewId="0">
      <selection activeCell="A21" sqref="A21:H21"/>
    </sheetView>
  </sheetViews>
  <sheetFormatPr defaultRowHeight="14.5" x14ac:dyDescent="0.35"/>
  <cols>
    <col min="1" max="1" width="15.7265625" customWidth="1"/>
    <col min="2" max="2" width="16.54296875" customWidth="1"/>
    <col min="3" max="3" width="10" customWidth="1"/>
    <col min="4" max="4" width="9" customWidth="1"/>
    <col min="5" max="6" width="11.54296875" customWidth="1"/>
    <col min="7" max="7" width="6" customWidth="1"/>
    <col min="8" max="8" width="11.54296875" customWidth="1"/>
  </cols>
  <sheetData>
    <row r="1" spans="1:8" ht="20.25" customHeight="1" x14ac:dyDescent="0.35">
      <c r="A1" s="177"/>
      <c r="B1" s="177"/>
      <c r="C1" s="177"/>
      <c r="D1" s="177"/>
    </row>
    <row r="2" spans="1:8" ht="45" customHeight="1" x14ac:dyDescent="0.35">
      <c r="A2" s="178" t="s">
        <v>33</v>
      </c>
      <c r="B2" s="178"/>
      <c r="C2" s="178"/>
      <c r="D2" s="178"/>
    </row>
    <row r="3" spans="1:8" ht="75" customHeight="1" x14ac:dyDescent="0.35">
      <c r="A3" s="175" t="s">
        <v>109</v>
      </c>
      <c r="B3" s="175"/>
      <c r="C3" s="175"/>
      <c r="D3" s="175"/>
      <c r="E3" s="175"/>
      <c r="F3" s="175"/>
      <c r="G3" s="175"/>
      <c r="H3" s="175"/>
    </row>
    <row r="4" spans="1:8" ht="26.25" customHeight="1" x14ac:dyDescent="0.35">
      <c r="A4" s="5"/>
      <c r="B4" s="5"/>
      <c r="C4" s="5"/>
      <c r="D4" s="5"/>
      <c r="E4" s="5"/>
      <c r="F4" s="5"/>
      <c r="G4" s="5"/>
      <c r="H4" s="5"/>
    </row>
    <row r="5" spans="1:8" x14ac:dyDescent="0.35">
      <c r="A5" s="101"/>
      <c r="B5" s="28"/>
      <c r="C5" s="28"/>
      <c r="D5" s="28"/>
      <c r="E5" s="28"/>
      <c r="F5" s="28"/>
      <c r="G5" s="28"/>
      <c r="H5" s="28"/>
    </row>
    <row r="6" spans="1:8" x14ac:dyDescent="0.35">
      <c r="A6" s="181"/>
      <c r="B6" s="180"/>
      <c r="C6" s="180"/>
      <c r="D6" s="102"/>
      <c r="E6" s="179"/>
      <c r="F6" s="179"/>
      <c r="G6" s="179"/>
      <c r="H6" s="179"/>
    </row>
    <row r="7" spans="1:8" x14ac:dyDescent="0.35">
      <c r="A7" s="103" t="s">
        <v>30</v>
      </c>
      <c r="B7" s="28"/>
      <c r="C7" s="28"/>
      <c r="D7" s="28"/>
      <c r="E7" s="28" t="s">
        <v>29</v>
      </c>
      <c r="F7" s="28"/>
      <c r="G7" s="28"/>
      <c r="H7" s="28"/>
    </row>
    <row r="8" spans="1:8" x14ac:dyDescent="0.35">
      <c r="A8" s="103"/>
      <c r="B8" s="28"/>
      <c r="C8" s="28"/>
      <c r="D8" s="28"/>
      <c r="E8" s="28"/>
      <c r="F8" s="28"/>
      <c r="G8" s="28"/>
      <c r="H8" s="28"/>
    </row>
    <row r="9" spans="1:8" ht="15" customHeight="1" x14ac:dyDescent="0.35">
      <c r="A9" s="180"/>
      <c r="B9" s="180"/>
      <c r="C9" s="180"/>
      <c r="D9" s="39"/>
      <c r="E9" s="179"/>
      <c r="F9" s="179"/>
      <c r="G9" s="179"/>
      <c r="H9" s="179"/>
    </row>
    <row r="10" spans="1:8" ht="15" customHeight="1" x14ac:dyDescent="0.35">
      <c r="A10" s="175" t="s">
        <v>44</v>
      </c>
      <c r="B10" s="175"/>
      <c r="C10" s="175"/>
      <c r="D10" s="175"/>
      <c r="E10" s="175" t="s">
        <v>45</v>
      </c>
      <c r="F10" s="175"/>
      <c r="G10" s="175"/>
      <c r="H10" s="175"/>
    </row>
    <row r="11" spans="1:8" ht="15" customHeight="1" x14ac:dyDescent="0.35">
      <c r="A11" s="5"/>
      <c r="B11" s="5"/>
      <c r="C11" s="5"/>
      <c r="D11" s="5"/>
    </row>
    <row r="12" spans="1:8" ht="15" customHeight="1" x14ac:dyDescent="0.35"/>
    <row r="13" spans="1:8" ht="15" hidden="1" customHeight="1" x14ac:dyDescent="0.35"/>
    <row r="14" spans="1:8" hidden="1" x14ac:dyDescent="0.35"/>
    <row r="15" spans="1:8" ht="15.75" hidden="1" customHeight="1" x14ac:dyDescent="0.35"/>
    <row r="16" spans="1:8" hidden="1" x14ac:dyDescent="0.35"/>
    <row r="17" spans="1:8" hidden="1" x14ac:dyDescent="0.35"/>
    <row r="19" spans="1:8" ht="15" customHeight="1" x14ac:dyDescent="0.35"/>
    <row r="20" spans="1:8" ht="15" customHeight="1" x14ac:dyDescent="0.35">
      <c r="A20" s="6"/>
      <c r="D20" s="5"/>
      <c r="E20" s="5"/>
      <c r="F20" s="5"/>
      <c r="G20" s="5"/>
      <c r="H20" s="5"/>
    </row>
    <row r="21" spans="1:8" ht="34.5" customHeight="1" x14ac:dyDescent="0.35">
      <c r="A21" s="190" t="s">
        <v>133</v>
      </c>
      <c r="B21" s="191"/>
      <c r="C21" s="191"/>
      <c r="D21" s="191"/>
      <c r="E21" s="191"/>
      <c r="F21" s="191"/>
      <c r="G21" s="191"/>
      <c r="H21" s="192"/>
    </row>
    <row r="22" spans="1:8" ht="15" customHeight="1" x14ac:dyDescent="0.35">
      <c r="A22" s="13"/>
      <c r="B22" s="10"/>
      <c r="C22" s="10"/>
      <c r="D22" s="10"/>
      <c r="E22" s="10"/>
      <c r="F22" s="10"/>
      <c r="G22" s="10"/>
      <c r="H22" s="14"/>
    </row>
    <row r="23" spans="1:8" ht="15" customHeight="1" x14ac:dyDescent="0.35">
      <c r="A23" s="11"/>
      <c r="B23" s="193" t="s">
        <v>108</v>
      </c>
      <c r="C23" s="193"/>
      <c r="D23" s="193"/>
      <c r="E23" s="193"/>
      <c r="F23" s="193"/>
      <c r="H23" s="12"/>
    </row>
    <row r="24" spans="1:8" ht="15" customHeight="1" x14ac:dyDescent="0.35">
      <c r="A24" s="11"/>
      <c r="B24" s="176" t="s">
        <v>106</v>
      </c>
      <c r="C24" s="176"/>
      <c r="D24" s="176"/>
      <c r="E24" s="176"/>
      <c r="F24" s="176"/>
      <c r="H24" s="12"/>
    </row>
    <row r="25" spans="1:8" ht="15" customHeight="1" x14ac:dyDescent="0.35">
      <c r="A25" s="11"/>
      <c r="B25" s="176" t="s">
        <v>32</v>
      </c>
      <c r="C25" s="176"/>
      <c r="D25" s="176"/>
      <c r="E25" s="176"/>
      <c r="F25" s="176"/>
      <c r="H25" s="12"/>
    </row>
    <row r="26" spans="1:8" ht="15" customHeight="1" x14ac:dyDescent="0.35">
      <c r="A26" s="11"/>
      <c r="B26" s="176" t="s">
        <v>31</v>
      </c>
      <c r="C26" s="176"/>
      <c r="D26" s="176"/>
      <c r="E26" s="176"/>
      <c r="F26" s="176"/>
      <c r="H26" s="12"/>
    </row>
    <row r="27" spans="1:8" ht="15" customHeight="1" x14ac:dyDescent="0.35">
      <c r="A27" s="11"/>
      <c r="H27" s="12"/>
    </row>
    <row r="28" spans="1:8" ht="15" customHeight="1" x14ac:dyDescent="0.35">
      <c r="A28" s="11"/>
      <c r="B28" s="194" t="s">
        <v>134</v>
      </c>
      <c r="C28" s="194"/>
      <c r="D28" s="194"/>
      <c r="E28" s="194"/>
      <c r="F28" s="194"/>
      <c r="H28" s="12"/>
    </row>
    <row r="29" spans="1:8" ht="88.5" customHeight="1" x14ac:dyDescent="0.35">
      <c r="A29" s="185" t="s">
        <v>135</v>
      </c>
      <c r="B29" s="176"/>
      <c r="C29" s="176"/>
      <c r="D29" s="176"/>
      <c r="E29" s="176"/>
      <c r="F29" s="176"/>
      <c r="G29" s="176"/>
      <c r="H29" s="186"/>
    </row>
    <row r="30" spans="1:8" x14ac:dyDescent="0.35">
      <c r="A30" s="185"/>
      <c r="B30" s="176"/>
      <c r="C30" s="176"/>
      <c r="D30" s="176"/>
      <c r="E30" s="176"/>
      <c r="F30" s="176"/>
      <c r="G30" s="176"/>
      <c r="H30" s="186"/>
    </row>
    <row r="31" spans="1:8" x14ac:dyDescent="0.35">
      <c r="A31" s="187" t="s">
        <v>136</v>
      </c>
      <c r="B31" s="188"/>
      <c r="C31" s="188"/>
      <c r="D31" s="188"/>
      <c r="E31" s="188"/>
      <c r="F31" s="188"/>
      <c r="G31" s="188"/>
      <c r="H31" s="189"/>
    </row>
    <row r="32" spans="1:8" x14ac:dyDescent="0.35">
      <c r="A32" s="182"/>
      <c r="B32" s="183"/>
      <c r="C32" s="183"/>
      <c r="D32" s="183"/>
      <c r="E32" s="183"/>
      <c r="F32" s="183"/>
      <c r="G32" s="183"/>
      <c r="H32" s="184"/>
    </row>
  </sheetData>
  <sheetProtection algorithmName="SHA-512" hashValue="Ier8EKQdXKeU9TXrKDIM7qKB/e9ehwQwNgDjAg9uLZEDFZyDWsbTHFRPbI/1ZFIzUljSmA1LFO2x+KgPqx8etg==" saltValue="oUFQaBvqE2Z3bZSYSuvqfA==" spinCount="100000" sheet="1" objects="1" scenarios="1"/>
  <customSheetViews>
    <customSheetView guid="{692A6489-11F6-4D2C-817F-93F6134BC182}" showPageBreaks="1" fitToPage="1" view="pageLayout" topLeftCell="A38">
      <selection activeCell="C43" sqref="C43"/>
      <pageMargins left="0.7" right="0.7" top="0.75" bottom="0.75" header="0.3" footer="0.3"/>
      <pageSetup scale="98" orientation="portrait" r:id="rId1"/>
      <headerFooter>
        <oddFooter>&amp;LE-2500 Form: NH 2016 RPS Compliance&amp;CSection III&amp;RPage &amp;P of &amp;N</oddFooter>
      </headerFooter>
    </customSheetView>
    <customSheetView guid="{960A4CD6-6C3A-4504-B9B3-05C36E4387D2}" fitToPage="1">
      <selection activeCell="J12" sqref="J12"/>
      <pageMargins left="0.7" right="0.7" top="0.75" bottom="0.75" header="0.3" footer="0.3"/>
      <pageSetup scale="98" orientation="portrait" r:id="rId2"/>
      <headerFooter>
        <oddFooter>&amp;LE-2500 Form: NH 2015 RPS Compliance&amp;CSection III&amp;RPage &amp;P of &amp;N</oddFooter>
      </headerFooter>
    </customSheetView>
  </customSheetViews>
  <mergeCells count="19">
    <mergeCell ref="A32:H32"/>
    <mergeCell ref="A30:H30"/>
    <mergeCell ref="A31:H31"/>
    <mergeCell ref="A21:H21"/>
    <mergeCell ref="A29:H29"/>
    <mergeCell ref="B23:F23"/>
    <mergeCell ref="B24:F24"/>
    <mergeCell ref="B25:F25"/>
    <mergeCell ref="B26:F26"/>
    <mergeCell ref="B28:F28"/>
    <mergeCell ref="A10:D10"/>
    <mergeCell ref="A1:D1"/>
    <mergeCell ref="A2:D2"/>
    <mergeCell ref="A3:H3"/>
    <mergeCell ref="E10:H10"/>
    <mergeCell ref="E9:H9"/>
    <mergeCell ref="A9:C9"/>
    <mergeCell ref="A6:C6"/>
    <mergeCell ref="E6:H6"/>
  </mergeCells>
  <pageMargins left="0.7" right="0.7" top="0.75" bottom="0.75" header="0.3" footer="0.3"/>
  <pageSetup scale="98" orientation="portrait" r:id="rId3"/>
  <headerFooter>
    <oddFooter>&amp;LE-2500 Form: NH 2018 RPS Compliance&amp;CSection III&amp;RPage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
  <sheetViews>
    <sheetView workbookViewId="0">
      <selection activeCell="M1" sqref="M1:Q1"/>
    </sheetView>
  </sheetViews>
  <sheetFormatPr defaultRowHeight="14.5" x14ac:dyDescent="0.35"/>
  <cols>
    <col min="1" max="1" width="27.26953125" customWidth="1"/>
    <col min="3" max="3" width="12.54296875" customWidth="1"/>
    <col min="13" max="13" width="12.54296875" customWidth="1"/>
    <col min="16" max="16" width="13.1796875" customWidth="1"/>
    <col min="17" max="17" width="10.81640625" customWidth="1"/>
    <col min="24" max="24" width="10.54296875" customWidth="1"/>
  </cols>
  <sheetData>
    <row r="1" spans="1:50" s="120" customFormat="1" ht="26.25" customHeight="1" x14ac:dyDescent="0.6">
      <c r="A1" s="119">
        <v>2023</v>
      </c>
      <c r="B1" s="195" t="s">
        <v>90</v>
      </c>
      <c r="C1" s="196"/>
      <c r="D1" s="196"/>
      <c r="E1" s="196"/>
      <c r="F1" s="196"/>
      <c r="G1" s="196" t="s">
        <v>91</v>
      </c>
      <c r="H1" s="196"/>
      <c r="I1" s="196"/>
      <c r="J1" s="196"/>
      <c r="K1" s="196"/>
      <c r="L1" s="197" t="s">
        <v>92</v>
      </c>
      <c r="M1" s="199" t="s">
        <v>137</v>
      </c>
      <c r="N1" s="200"/>
      <c r="O1" s="200"/>
      <c r="P1" s="200"/>
      <c r="Q1" s="200"/>
      <c r="R1" s="195" t="s">
        <v>138</v>
      </c>
      <c r="S1" s="196"/>
      <c r="T1" s="196"/>
      <c r="U1" s="196"/>
      <c r="V1" s="196"/>
      <c r="W1" s="196"/>
      <c r="X1" s="195" t="s">
        <v>139</v>
      </c>
      <c r="Y1" s="196"/>
      <c r="Z1" s="196"/>
      <c r="AA1" s="196"/>
      <c r="AB1" s="196"/>
      <c r="AC1" s="195" t="s">
        <v>140</v>
      </c>
      <c r="AD1" s="196"/>
      <c r="AE1" s="196"/>
      <c r="AF1" s="196"/>
      <c r="AG1" s="196"/>
      <c r="AH1" s="196"/>
      <c r="AI1" s="195" t="s">
        <v>141</v>
      </c>
      <c r="AJ1" s="196"/>
      <c r="AK1" s="196"/>
      <c r="AL1" s="196"/>
      <c r="AM1" s="196"/>
      <c r="AN1" s="195" t="s">
        <v>142</v>
      </c>
      <c r="AO1" s="196"/>
      <c r="AP1" s="196"/>
      <c r="AQ1" s="196"/>
      <c r="AR1" s="196"/>
      <c r="AS1" s="196"/>
      <c r="AT1" s="195" t="s">
        <v>143</v>
      </c>
      <c r="AU1" s="196"/>
      <c r="AV1" s="196"/>
      <c r="AW1" s="196"/>
      <c r="AX1" s="196"/>
    </row>
    <row r="2" spans="1:50" s="120" customFormat="1" ht="32.15" customHeight="1" thickBot="1" x14ac:dyDescent="0.4">
      <c r="A2" s="121" t="s">
        <v>93</v>
      </c>
      <c r="B2" s="122" t="s">
        <v>94</v>
      </c>
      <c r="C2" s="123" t="s">
        <v>43</v>
      </c>
      <c r="D2" s="123" t="s">
        <v>14</v>
      </c>
      <c r="E2" s="123" t="s">
        <v>23</v>
      </c>
      <c r="F2" s="123" t="s">
        <v>16</v>
      </c>
      <c r="G2" s="122" t="s">
        <v>94</v>
      </c>
      <c r="H2" s="123" t="s">
        <v>95</v>
      </c>
      <c r="I2" s="123" t="s">
        <v>14</v>
      </c>
      <c r="J2" s="123" t="s">
        <v>23</v>
      </c>
      <c r="K2" s="123" t="s">
        <v>16</v>
      </c>
      <c r="L2" s="198"/>
      <c r="M2" s="123" t="s">
        <v>94</v>
      </c>
      <c r="N2" s="123" t="s">
        <v>43</v>
      </c>
      <c r="O2" s="123" t="s">
        <v>14</v>
      </c>
      <c r="P2" s="123" t="s">
        <v>23</v>
      </c>
      <c r="Q2" s="123" t="s">
        <v>16</v>
      </c>
      <c r="R2" s="122" t="s">
        <v>94</v>
      </c>
      <c r="S2" s="123" t="s">
        <v>96</v>
      </c>
      <c r="T2" s="123" t="s">
        <v>43</v>
      </c>
      <c r="U2" s="123" t="s">
        <v>14</v>
      </c>
      <c r="V2" s="123" t="s">
        <v>23</v>
      </c>
      <c r="W2" s="123" t="s">
        <v>16</v>
      </c>
      <c r="X2" s="123" t="s">
        <v>94</v>
      </c>
      <c r="Y2" s="123" t="s">
        <v>43</v>
      </c>
      <c r="Z2" s="123" t="s">
        <v>14</v>
      </c>
      <c r="AA2" s="123" t="s">
        <v>23</v>
      </c>
      <c r="AB2" s="123" t="s">
        <v>16</v>
      </c>
      <c r="AC2" s="122" t="s">
        <v>94</v>
      </c>
      <c r="AD2" s="123" t="s">
        <v>96</v>
      </c>
      <c r="AE2" s="123" t="s">
        <v>43</v>
      </c>
      <c r="AF2" s="123" t="s">
        <v>14</v>
      </c>
      <c r="AG2" s="123" t="s">
        <v>23</v>
      </c>
      <c r="AH2" s="123" t="s">
        <v>16</v>
      </c>
      <c r="AI2" s="123" t="s">
        <v>94</v>
      </c>
      <c r="AJ2" s="123" t="s">
        <v>43</v>
      </c>
      <c r="AK2" s="123" t="s">
        <v>14</v>
      </c>
      <c r="AL2" s="123" t="s">
        <v>23</v>
      </c>
      <c r="AM2" s="123" t="s">
        <v>16</v>
      </c>
      <c r="AN2" s="122" t="s">
        <v>94</v>
      </c>
      <c r="AO2" s="123" t="s">
        <v>97</v>
      </c>
      <c r="AP2" s="123" t="s">
        <v>43</v>
      </c>
      <c r="AQ2" s="123" t="s">
        <v>14</v>
      </c>
      <c r="AR2" s="123" t="s">
        <v>23</v>
      </c>
      <c r="AS2" s="123" t="s">
        <v>16</v>
      </c>
      <c r="AT2" s="122" t="s">
        <v>94</v>
      </c>
      <c r="AU2" s="123" t="s">
        <v>43</v>
      </c>
      <c r="AV2" s="123" t="s">
        <v>14</v>
      </c>
      <c r="AW2" s="123" t="s">
        <v>23</v>
      </c>
      <c r="AX2" s="123" t="s">
        <v>16</v>
      </c>
    </row>
    <row r="3" spans="1:50" ht="15" thickTop="1" x14ac:dyDescent="0.35">
      <c r="A3" s="107">
        <f>'Section I'!D4</f>
        <v>0</v>
      </c>
      <c r="B3" s="108">
        <f>'Section II'!D32</f>
        <v>0</v>
      </c>
      <c r="C3" s="108">
        <f>'Section II'!E32</f>
        <v>0</v>
      </c>
      <c r="D3" s="108">
        <f>'Section II'!F32</f>
        <v>0</v>
      </c>
      <c r="E3" s="108">
        <f>'Section II'!G32</f>
        <v>0</v>
      </c>
      <c r="F3" s="108">
        <f>'Section II'!H32</f>
        <v>0</v>
      </c>
      <c r="G3" s="109">
        <f>'Section II'!D30</f>
        <v>0</v>
      </c>
      <c r="H3" s="110">
        <f>'Section II'!E30</f>
        <v>0</v>
      </c>
      <c r="I3" s="110">
        <f>'Section II'!F30</f>
        <v>0</v>
      </c>
      <c r="J3" s="110">
        <f>'Section II'!G30</f>
        <v>0</v>
      </c>
      <c r="K3" s="111">
        <f>'Section II'!H30</f>
        <v>0</v>
      </c>
      <c r="L3" s="112">
        <f>('Section II'!D5/1000)</f>
        <v>0</v>
      </c>
      <c r="M3" s="108">
        <f>'Section II'!D56</f>
        <v>0</v>
      </c>
      <c r="N3" s="108">
        <f>'Section II'!E56</f>
        <v>0</v>
      </c>
      <c r="O3" s="108">
        <f>'Section II'!F56</f>
        <v>0</v>
      </c>
      <c r="P3" s="108">
        <f>'Section II'!G56</f>
        <v>0</v>
      </c>
      <c r="Q3" s="108">
        <f>'Section II'!H56</f>
        <v>0</v>
      </c>
      <c r="R3" s="110">
        <f>'Section II'!D15</f>
        <v>0</v>
      </c>
      <c r="S3" s="110">
        <f>'Section II'!D16</f>
        <v>0</v>
      </c>
      <c r="T3" s="110">
        <f>'Section II'!E15</f>
        <v>0</v>
      </c>
      <c r="U3" s="110">
        <f>'Section II'!F15</f>
        <v>0</v>
      </c>
      <c r="V3" s="110">
        <f>'Section II'!G15</f>
        <v>0</v>
      </c>
      <c r="W3" s="110">
        <f>'Section II'!H15</f>
        <v>0</v>
      </c>
      <c r="X3" s="113">
        <f>'Section II'!D58</f>
        <v>0</v>
      </c>
      <c r="Y3" s="108">
        <f>'Section II'!E58</f>
        <v>0</v>
      </c>
      <c r="Z3" s="113">
        <f>'Section II'!F58</f>
        <v>0</v>
      </c>
      <c r="AA3" s="113">
        <f>'Section II'!G58</f>
        <v>0</v>
      </c>
      <c r="AB3" s="113">
        <f>'Section II'!H58</f>
        <v>0</v>
      </c>
      <c r="AC3" s="114">
        <f>'Section II'!D19</f>
        <v>0</v>
      </c>
      <c r="AD3" s="115">
        <f>'Section II'!D20</f>
        <v>0</v>
      </c>
      <c r="AE3" s="116">
        <f>'Section II'!E19</f>
        <v>0</v>
      </c>
      <c r="AF3" s="116">
        <f>'Section II'!F19</f>
        <v>0</v>
      </c>
      <c r="AG3" s="116">
        <f>'Section II'!G19</f>
        <v>0</v>
      </c>
      <c r="AH3" s="116">
        <f>'Section II'!H19</f>
        <v>0</v>
      </c>
      <c r="AI3" s="113">
        <f>'Section II'!D57</f>
        <v>0</v>
      </c>
      <c r="AJ3" s="113">
        <f>'Section II'!E57</f>
        <v>0</v>
      </c>
      <c r="AK3" s="113">
        <f>'Section II'!F57</f>
        <v>0</v>
      </c>
      <c r="AL3" s="113">
        <f>'Section II'!G57</f>
        <v>0</v>
      </c>
      <c r="AM3" s="113">
        <f>'Section II'!H57</f>
        <v>0</v>
      </c>
      <c r="AN3" s="117">
        <f>'Section II'!D17</f>
        <v>0</v>
      </c>
      <c r="AO3" s="115">
        <f>'Section II'!D18</f>
        <v>0</v>
      </c>
      <c r="AP3" s="116">
        <f>'Section II'!E17</f>
        <v>0</v>
      </c>
      <c r="AQ3" s="116">
        <f>'Section II'!F17</f>
        <v>0</v>
      </c>
      <c r="AR3" s="116">
        <f>'Section II'!G17</f>
        <v>0</v>
      </c>
      <c r="AS3" s="116">
        <f>'Section II'!H17</f>
        <v>0</v>
      </c>
      <c r="AT3" s="110">
        <f>'Section II'!D14</f>
        <v>0</v>
      </c>
      <c r="AU3" s="110">
        <f>'Section II'!E14</f>
        <v>0</v>
      </c>
      <c r="AV3" s="110">
        <f>'Section II'!F14</f>
        <v>0</v>
      </c>
      <c r="AW3" s="110">
        <f>'Section II'!G14</f>
        <v>0</v>
      </c>
      <c r="AX3" s="110">
        <f>'Section II'!H14</f>
        <v>0</v>
      </c>
    </row>
  </sheetData>
  <mergeCells count="10">
    <mergeCell ref="AC1:AH1"/>
    <mergeCell ref="AI1:AM1"/>
    <mergeCell ref="AN1:AS1"/>
    <mergeCell ref="AT1:AX1"/>
    <mergeCell ref="B1:F1"/>
    <mergeCell ref="G1:K1"/>
    <mergeCell ref="L1:L2"/>
    <mergeCell ref="M1:Q1"/>
    <mergeCell ref="R1:W1"/>
    <mergeCell ref="X1:A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Section I</vt:lpstr>
      <vt:lpstr>Section II</vt:lpstr>
      <vt:lpstr>Section III</vt:lpstr>
      <vt:lpstr>Input (staff only)</vt:lpstr>
      <vt:lpstr>'Section II'!Print_Area</vt:lpstr>
    </vt:vector>
  </TitlesOfParts>
  <Company>New Hampshire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NH RPS Compliance Report</dc:title>
  <dc:creator>Eckberg, Stephen</dc:creator>
  <cp:lastModifiedBy>Wayland, Tanya</cp:lastModifiedBy>
  <cp:lastPrinted>2019-08-16T19:28:07Z</cp:lastPrinted>
  <dcterms:created xsi:type="dcterms:W3CDTF">2011-05-31T15:16:09Z</dcterms:created>
  <dcterms:modified xsi:type="dcterms:W3CDTF">2024-04-17T19:41:35Z</dcterms:modified>
</cp:coreProperties>
</file>